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+sRIlNK29X3GVRiH2m3wXjJZNjjsgyg00ux6lMVmEXdQxty4s+Bt5GQ/rez1X/hb53Q+XWWfRoJLZE1HcIziyg==" workbookSaltValue="Jaybzf+8yncfm3i6UFZthQ==" workbookSpinCount="100000" lockStructure="1"/>
  <bookViews>
    <workbookView xWindow="0" yWindow="0" windowWidth="23040" windowHeight="9192"/>
  </bookViews>
  <sheets>
    <sheet name="Kalkulaator" sheetId="1" r:id="rId1"/>
    <sheet name="database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K25" i="2"/>
  <c r="M25" i="2" s="1"/>
  <c r="O25" i="2" s="1"/>
  <c r="P25" i="2" s="1"/>
  <c r="J25" i="2"/>
  <c r="L24" i="2"/>
  <c r="K24" i="2"/>
  <c r="M24" i="2" s="1"/>
  <c r="O24" i="2" s="1"/>
  <c r="J24" i="2"/>
  <c r="F24" i="2"/>
  <c r="G24" i="2" s="1"/>
  <c r="P14" i="1"/>
  <c r="O14" i="1"/>
  <c r="G14" i="1"/>
  <c r="F14" i="1"/>
  <c r="L41" i="2"/>
  <c r="K41" i="2"/>
  <c r="J41" i="2"/>
  <c r="F41" i="2"/>
  <c r="G41" i="2" s="1"/>
  <c r="L40" i="2"/>
  <c r="K40" i="2"/>
  <c r="M40" i="2" s="1"/>
  <c r="O40" i="2" s="1"/>
  <c r="J40" i="2"/>
  <c r="F40" i="2"/>
  <c r="G40" i="2" s="1"/>
  <c r="L39" i="2"/>
  <c r="K39" i="2"/>
  <c r="J39" i="2"/>
  <c r="F39" i="2"/>
  <c r="G39" i="2" s="1"/>
  <c r="L38" i="2"/>
  <c r="K38" i="2"/>
  <c r="M38" i="2" s="1"/>
  <c r="O38" i="2" s="1"/>
  <c r="J38" i="2"/>
  <c r="F38" i="2"/>
  <c r="G38" i="2" s="1"/>
  <c r="L37" i="2"/>
  <c r="K37" i="2"/>
  <c r="J37" i="2"/>
  <c r="F37" i="2"/>
  <c r="G37" i="2" s="1"/>
  <c r="L36" i="2"/>
  <c r="K36" i="2"/>
  <c r="M36" i="2" s="1"/>
  <c r="O36" i="2" s="1"/>
  <c r="J36" i="2"/>
  <c r="F36" i="2"/>
  <c r="G36" i="2" s="1"/>
  <c r="L35" i="2"/>
  <c r="K35" i="2"/>
  <c r="J35" i="2"/>
  <c r="F35" i="2"/>
  <c r="G35" i="2" s="1"/>
  <c r="L34" i="2"/>
  <c r="K34" i="2"/>
  <c r="M34" i="2" s="1"/>
  <c r="O34" i="2" s="1"/>
  <c r="J34" i="2"/>
  <c r="F34" i="2"/>
  <c r="G34" i="2" s="1"/>
  <c r="L33" i="2"/>
  <c r="K33" i="2"/>
  <c r="J33" i="2"/>
  <c r="F33" i="2"/>
  <c r="G33" i="2" s="1"/>
  <c r="L32" i="2"/>
  <c r="K32" i="2"/>
  <c r="M32" i="2" s="1"/>
  <c r="O32" i="2" s="1"/>
  <c r="J32" i="2"/>
  <c r="F32" i="2"/>
  <c r="G32" i="2" s="1"/>
  <c r="L31" i="2"/>
  <c r="K31" i="2"/>
  <c r="J31" i="2"/>
  <c r="F31" i="2"/>
  <c r="G31" i="2" s="1"/>
  <c r="L30" i="2"/>
  <c r="K30" i="2"/>
  <c r="M30" i="2" s="1"/>
  <c r="O30" i="2" s="1"/>
  <c r="J30" i="2"/>
  <c r="F30" i="2"/>
  <c r="G30" i="2" s="1"/>
  <c r="L29" i="2"/>
  <c r="K29" i="2"/>
  <c r="J29" i="2"/>
  <c r="F29" i="2"/>
  <c r="G29" i="2" s="1"/>
  <c r="L28" i="2"/>
  <c r="K28" i="2"/>
  <c r="M28" i="2" s="1"/>
  <c r="O28" i="2" s="1"/>
  <c r="J28" i="2"/>
  <c r="F28" i="2"/>
  <c r="G28" i="2" s="1"/>
  <c r="L27" i="2"/>
  <c r="K27" i="2"/>
  <c r="J27" i="2"/>
  <c r="F27" i="2"/>
  <c r="G27" i="2" s="1"/>
  <c r="L26" i="2"/>
  <c r="K26" i="2"/>
  <c r="M26" i="2" s="1"/>
  <c r="O26" i="2" s="1"/>
  <c r="J26" i="2"/>
  <c r="F26" i="2"/>
  <c r="G26" i="2" s="1"/>
  <c r="L23" i="2"/>
  <c r="K23" i="2"/>
  <c r="M23" i="2" s="1"/>
  <c r="O23" i="2" s="1"/>
  <c r="J23" i="2"/>
  <c r="F23" i="2"/>
  <c r="G23" i="2" s="1"/>
  <c r="L22" i="2"/>
  <c r="K22" i="2"/>
  <c r="J22" i="2"/>
  <c r="F22" i="2"/>
  <c r="G22" i="2" s="1"/>
  <c r="L21" i="2"/>
  <c r="K21" i="2"/>
  <c r="M21" i="2" s="1"/>
  <c r="O21" i="2" s="1"/>
  <c r="J21" i="2"/>
  <c r="F21" i="2"/>
  <c r="G21" i="2" s="1"/>
  <c r="L20" i="2"/>
  <c r="K20" i="2"/>
  <c r="J20" i="2"/>
  <c r="F20" i="2"/>
  <c r="G20" i="2" s="1"/>
  <c r="L19" i="2"/>
  <c r="K19" i="2"/>
  <c r="M19" i="2" s="1"/>
  <c r="O19" i="2" s="1"/>
  <c r="J19" i="2"/>
  <c r="F19" i="2"/>
  <c r="G19" i="2" s="1"/>
  <c r="L18" i="2"/>
  <c r="K18" i="2"/>
  <c r="J18" i="2"/>
  <c r="F18" i="2"/>
  <c r="G18" i="2" s="1"/>
  <c r="L17" i="2"/>
  <c r="K17" i="2"/>
  <c r="M17" i="2" s="1"/>
  <c r="O17" i="2" s="1"/>
  <c r="J17" i="2"/>
  <c r="F17" i="2"/>
  <c r="G17" i="2" s="1"/>
  <c r="L16" i="2"/>
  <c r="K16" i="2"/>
  <c r="J16" i="2"/>
  <c r="F16" i="2"/>
  <c r="G16" i="2" s="1"/>
  <c r="L15" i="2"/>
  <c r="K15" i="2"/>
  <c r="M15" i="2" s="1"/>
  <c r="O15" i="2" s="1"/>
  <c r="J15" i="2"/>
  <c r="F15" i="2"/>
  <c r="G15" i="2" s="1"/>
  <c r="L14" i="2"/>
  <c r="K14" i="2"/>
  <c r="J14" i="2"/>
  <c r="F14" i="2"/>
  <c r="G14" i="2" s="1"/>
  <c r="L13" i="2"/>
  <c r="K13" i="2"/>
  <c r="M13" i="2" s="1"/>
  <c r="O13" i="2" s="1"/>
  <c r="J13" i="2"/>
  <c r="F13" i="2"/>
  <c r="G13" i="2" s="1"/>
  <c r="L12" i="2"/>
  <c r="K12" i="2"/>
  <c r="M12" i="2" s="1"/>
  <c r="O12" i="2" s="1"/>
  <c r="P12" i="2" s="1"/>
  <c r="J12" i="2"/>
  <c r="G12" i="2"/>
  <c r="F12" i="2"/>
  <c r="L11" i="2"/>
  <c r="K11" i="2"/>
  <c r="J11" i="2"/>
  <c r="F11" i="2"/>
  <c r="G11" i="2" s="1"/>
  <c r="L10" i="2"/>
  <c r="K10" i="2"/>
  <c r="J10" i="2"/>
  <c r="F10" i="2"/>
  <c r="G10" i="2" s="1"/>
  <c r="L9" i="2"/>
  <c r="K9" i="2"/>
  <c r="J9" i="2"/>
  <c r="F9" i="2"/>
  <c r="G9" i="2" s="1"/>
  <c r="L8" i="2"/>
  <c r="K8" i="2"/>
  <c r="J8" i="2"/>
  <c r="F8" i="2"/>
  <c r="G8" i="2" s="1"/>
  <c r="L7" i="2"/>
  <c r="K7" i="2"/>
  <c r="J7" i="2"/>
  <c r="F7" i="2"/>
  <c r="G7" i="2" s="1"/>
  <c r="L6" i="2"/>
  <c r="K6" i="2"/>
  <c r="J6" i="2"/>
  <c r="F6" i="2"/>
  <c r="G6" i="2" s="1"/>
  <c r="L5" i="2"/>
  <c r="K5" i="2"/>
  <c r="J5" i="2"/>
  <c r="F5" i="2"/>
  <c r="G5" i="2" s="1"/>
  <c r="L4" i="2"/>
  <c r="K4" i="2"/>
  <c r="M4" i="2" s="1"/>
  <c r="O4" i="2" s="1"/>
  <c r="P4" i="2" s="1"/>
  <c r="J4" i="2"/>
  <c r="G4" i="2"/>
  <c r="F4" i="2"/>
  <c r="N14" i="1"/>
  <c r="M8" i="2" l="1"/>
  <c r="O8" i="2" s="1"/>
  <c r="P8" i="2" s="1"/>
  <c r="P24" i="2"/>
  <c r="M6" i="2"/>
  <c r="O6" i="2" s="1"/>
  <c r="P6" i="2" s="1"/>
  <c r="M10" i="2"/>
  <c r="O10" i="2" s="1"/>
  <c r="P10" i="2" s="1"/>
  <c r="P13" i="2"/>
  <c r="P15" i="2"/>
  <c r="P17" i="2"/>
  <c r="P19" i="2"/>
  <c r="P21" i="2"/>
  <c r="P23" i="2"/>
  <c r="P26" i="2"/>
  <c r="P28" i="2"/>
  <c r="P30" i="2"/>
  <c r="P32" i="2"/>
  <c r="P34" i="2"/>
  <c r="P36" i="2"/>
  <c r="P38" i="2"/>
  <c r="P40" i="2"/>
  <c r="M5" i="2"/>
  <c r="O5" i="2" s="1"/>
  <c r="P5" i="2" s="1"/>
  <c r="M7" i="2"/>
  <c r="O7" i="2" s="1"/>
  <c r="P7" i="2" s="1"/>
  <c r="M9" i="2"/>
  <c r="O9" i="2" s="1"/>
  <c r="P9" i="2" s="1"/>
  <c r="M11" i="2"/>
  <c r="O11" i="2" s="1"/>
  <c r="P11" i="2" s="1"/>
  <c r="Q14" i="1"/>
  <c r="M14" i="2"/>
  <c r="O14" i="2" s="1"/>
  <c r="P14" i="2" s="1"/>
  <c r="M16" i="2"/>
  <c r="O16" i="2" s="1"/>
  <c r="P16" i="2" s="1"/>
  <c r="M18" i="2"/>
  <c r="O18" i="2" s="1"/>
  <c r="P18" i="2" s="1"/>
  <c r="M20" i="2"/>
  <c r="O20" i="2" s="1"/>
  <c r="P20" i="2" s="1"/>
  <c r="M22" i="2"/>
  <c r="O22" i="2" s="1"/>
  <c r="P22" i="2" s="1"/>
  <c r="M27" i="2"/>
  <c r="O27" i="2" s="1"/>
  <c r="P27" i="2" s="1"/>
  <c r="M29" i="2"/>
  <c r="O29" i="2" s="1"/>
  <c r="P29" i="2" s="1"/>
  <c r="M31" i="2"/>
  <c r="O31" i="2" s="1"/>
  <c r="P31" i="2" s="1"/>
  <c r="M33" i="2"/>
  <c r="O33" i="2" s="1"/>
  <c r="P33" i="2" s="1"/>
  <c r="M35" i="2"/>
  <c r="O35" i="2" s="1"/>
  <c r="P35" i="2" s="1"/>
  <c r="M37" i="2"/>
  <c r="O37" i="2" s="1"/>
  <c r="P37" i="2" s="1"/>
  <c r="M39" i="2"/>
  <c r="O39" i="2" s="1"/>
  <c r="P39" i="2" s="1"/>
  <c r="M41" i="2"/>
  <c r="O41" i="2" s="1"/>
  <c r="P41" i="2" s="1"/>
</calcChain>
</file>

<file path=xl/sharedStrings.xml><?xml version="1.0" encoding="utf-8"?>
<sst xmlns="http://schemas.openxmlformats.org/spreadsheetml/2006/main" count="174" uniqueCount="105">
  <si>
    <t>Pisirohe seemnekülvi kalkulaator</t>
  </si>
  <si>
    <t>Koostanud OÜ Pisirohe, info@pisirohe.ee</t>
  </si>
  <si>
    <t>Eri mõõdus alustel kasvatamiseks</t>
  </si>
  <si>
    <t>I Etapp</t>
  </si>
  <si>
    <t xml:space="preserve">III Etapp </t>
  </si>
  <si>
    <t>Soovituslik kogus seemneid alusele</t>
  </si>
  <si>
    <t>Sisesta oma kasvulava mõõdud, laius ja pikkus cm</t>
  </si>
  <si>
    <t>Vali protsentides oma seemnete idanevus</t>
  </si>
  <si>
    <t>Vali allolevast rippmenüüst kultuur keda soovid külvata</t>
  </si>
  <si>
    <t>cm</t>
  </si>
  <si>
    <t>pikkus cm</t>
  </si>
  <si>
    <t>laius cm</t>
  </si>
  <si>
    <t>grammi aluse kohta g/alus</t>
  </si>
  <si>
    <t>II Etapp (valikuline)</t>
  </si>
  <si>
    <t>%</t>
  </si>
  <si>
    <t>Optimaalne seemne tihedus</t>
  </si>
  <si>
    <t>Seemneid grammi kohta</t>
  </si>
  <si>
    <t>Pindala</t>
  </si>
  <si>
    <r>
      <t>cm</t>
    </r>
    <r>
      <rPr>
        <vertAlign val="superscript"/>
        <sz val="11"/>
        <color theme="1"/>
        <rFont val="Arial"/>
        <family val="2"/>
      </rPr>
      <t>2</t>
    </r>
  </si>
  <si>
    <t>Laius</t>
  </si>
  <si>
    <t>Pikkus</t>
  </si>
  <si>
    <t>semned/g</t>
  </si>
  <si>
    <r>
      <t>seemned/cm</t>
    </r>
    <r>
      <rPr>
        <vertAlign val="superscript"/>
        <sz val="11"/>
        <color theme="1"/>
        <rFont val="Arial"/>
        <family val="2"/>
      </rPr>
      <t>2</t>
    </r>
  </si>
  <si>
    <t>Amarant hele</t>
  </si>
  <si>
    <t>Sinep valge</t>
  </si>
  <si>
    <t>Sinep punane</t>
  </si>
  <si>
    <t>Tatar</t>
  </si>
  <si>
    <t>Salatkress</t>
  </si>
  <si>
    <t>Redis roosa</t>
  </si>
  <si>
    <t>Päevalill</t>
  </si>
  <si>
    <t>Peet punane</t>
  </si>
  <si>
    <t>Rukola</t>
  </si>
  <si>
    <t>Nuikapsas violetne</t>
  </si>
  <si>
    <t>Munguba</t>
  </si>
  <si>
    <t>Lutsern</t>
  </si>
  <si>
    <t>Hernes</t>
  </si>
  <si>
    <t>Brokoli</t>
  </si>
  <si>
    <t>Species</t>
  </si>
  <si>
    <t>Germination</t>
  </si>
  <si>
    <t>Seed size - Transformations to metric unit system</t>
  </si>
  <si>
    <t>Tray width</t>
  </si>
  <si>
    <t>Tray length</t>
  </si>
  <si>
    <t>Tray area</t>
  </si>
  <si>
    <t>Optimal seed density</t>
  </si>
  <si>
    <t>Number of seed per tray</t>
  </si>
  <si>
    <t>Amount of seed per tray</t>
  </si>
  <si>
    <t>Days seeding to harvest</t>
  </si>
  <si>
    <t>Taste</t>
  </si>
  <si>
    <t>Seeds/lb</t>
  </si>
  <si>
    <t>g/lb</t>
  </si>
  <si>
    <t>n. seed/g</t>
  </si>
  <si>
    <t xml:space="preserve">1000 seed weight (g) </t>
  </si>
  <si>
    <t>inch</t>
  </si>
  <si>
    <r>
      <t>inch</t>
    </r>
    <r>
      <rPr>
        <vertAlign val="superscript"/>
        <sz val="11"/>
        <rFont val="Calibri"/>
        <family val="2"/>
        <scheme val="minor"/>
      </rPr>
      <t>2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</si>
  <si>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</si>
  <si>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seed/cm</t>
    </r>
    <r>
      <rPr>
        <vertAlign val="superscript"/>
        <sz val="11"/>
        <rFont val="Calibri"/>
        <family val="2"/>
        <scheme val="minor"/>
      </rPr>
      <t>2</t>
    </r>
  </si>
  <si>
    <t>n. seed/tray</t>
  </si>
  <si>
    <t>g/tray</t>
  </si>
  <si>
    <t>16-25</t>
  </si>
  <si>
    <t>mild</t>
  </si>
  <si>
    <t>Anise</t>
  </si>
  <si>
    <t>Spicy arugula</t>
  </si>
  <si>
    <t>Basil, dark opal</t>
  </si>
  <si>
    <t>sweet spicy flavor</t>
  </si>
  <si>
    <t>Basil, Genovese</t>
  </si>
  <si>
    <t>Basil, Italian large leaf</t>
  </si>
  <si>
    <t>Beet, bull's blood</t>
  </si>
  <si>
    <t>Earthy, spinach-like flavor</t>
  </si>
  <si>
    <t>Bianca Riccia</t>
  </si>
  <si>
    <t>Borage</t>
  </si>
  <si>
    <t>Mild cucumber flavor</t>
  </si>
  <si>
    <t>Britton Shiso</t>
  </si>
  <si>
    <t>Mild licorice flavor</t>
  </si>
  <si>
    <t>10_15</t>
  </si>
  <si>
    <t>Cabbage, red</t>
  </si>
  <si>
    <t>Celery, cutting</t>
  </si>
  <si>
    <t>mild celery</t>
  </si>
  <si>
    <t>Chard, bright lights</t>
  </si>
  <si>
    <t>Cilantro</t>
  </si>
  <si>
    <t>cilantro flavor</t>
  </si>
  <si>
    <t>peppery flavor</t>
  </si>
  <si>
    <t>sweet</t>
  </si>
  <si>
    <t>Kale, red Russian</t>
  </si>
  <si>
    <t>mild spiciness</t>
  </si>
  <si>
    <t>Lemon Balm</t>
  </si>
  <si>
    <t>distinct lemon flavor</t>
  </si>
  <si>
    <t>Mizuna</t>
  </si>
  <si>
    <t>mild mustard flavor</t>
  </si>
  <si>
    <t>Spicy flavor</t>
  </si>
  <si>
    <t>Nasturtium</t>
  </si>
  <si>
    <t>Orach, ruby red</t>
  </si>
  <si>
    <t>Earthy flavor</t>
  </si>
  <si>
    <t>Pac Choi, red pac</t>
  </si>
  <si>
    <t>Mild flavor</t>
  </si>
  <si>
    <t>Spicy radish</t>
  </si>
  <si>
    <t>Red Rambo Radish for microgreens, microgreens</t>
  </si>
  <si>
    <t>10-15</t>
  </si>
  <si>
    <t>Scallion, evergreen hardy white</t>
  </si>
  <si>
    <t>Onion flavored</t>
  </si>
  <si>
    <t>Sorrel, red veined</t>
  </si>
  <si>
    <t>7_21</t>
  </si>
  <si>
    <t>Mild nutty flavor</t>
  </si>
  <si>
    <t>Sunflower, gray striped</t>
  </si>
  <si>
    <t>Tatsoi</t>
  </si>
  <si>
    <t>Vali siit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</si>
</sst>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rgb="FF92D05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/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9" fillId="0" borderId="36" xfId="0" applyFont="1" applyFill="1" applyBorder="1"/>
    <xf numFmtId="9" fontId="9" fillId="0" borderId="36" xfId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164" fontId="9" fillId="0" borderId="38" xfId="0" applyNumberFormat="1" applyFont="1" applyFill="1" applyBorder="1" applyAlignment="1">
      <alignment horizontal="center" vertical="center"/>
    </xf>
    <xf numFmtId="165" fontId="9" fillId="0" borderId="39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37" xfId="0" applyNumberFormat="1" applyFont="1" applyFill="1" applyBorder="1" applyAlignment="1">
      <alignment horizontal="center" vertical="center"/>
    </xf>
    <xf numFmtId="164" fontId="9" fillId="0" borderId="39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/>
    <xf numFmtId="9" fontId="9" fillId="0" borderId="43" xfId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5" fontId="9" fillId="0" borderId="45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0" borderId="44" xfId="0" applyNumberFormat="1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0" fontId="0" fillId="0" borderId="43" xfId="0" applyFill="1" applyBorder="1"/>
    <xf numFmtId="9" fontId="0" fillId="0" borderId="43" xfId="0" applyNumberForma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45" xfId="0" applyNumberFormat="1" applyFill="1" applyBorder="1" applyAlignment="1">
      <alignment horizontal="center" vertical="center"/>
    </xf>
    <xf numFmtId="49" fontId="0" fillId="0" borderId="47" xfId="0" applyNumberFormat="1" applyFont="1" applyFill="1" applyBorder="1" applyAlignment="1">
      <alignment horizontal="center"/>
    </xf>
    <xf numFmtId="16" fontId="9" fillId="0" borderId="43" xfId="0" applyNumberFormat="1" applyFont="1" applyFill="1" applyBorder="1" applyAlignment="1">
      <alignment horizontal="center" vertical="center"/>
    </xf>
    <xf numFmtId="0" fontId="9" fillId="0" borderId="48" xfId="0" applyFont="1" applyFill="1" applyBorder="1"/>
    <xf numFmtId="9" fontId="9" fillId="0" borderId="48" xfId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165" fontId="9" fillId="0" borderId="50" xfId="0" applyNumberFormat="1" applyFont="1" applyFill="1" applyBorder="1" applyAlignment="1">
      <alignment horizontal="center" vertical="center"/>
    </xf>
    <xf numFmtId="164" fontId="9" fillId="0" borderId="33" xfId="0" applyNumberFormat="1" applyFont="1" applyFill="1" applyBorder="1" applyAlignment="1">
      <alignment horizontal="center" vertical="center"/>
    </xf>
    <xf numFmtId="164" fontId="9" fillId="0" borderId="31" xfId="0" applyNumberFormat="1" applyFont="1" applyFill="1" applyBorder="1" applyAlignment="1">
      <alignment horizontal="center" vertical="center"/>
    </xf>
    <xf numFmtId="164" fontId="9" fillId="0" borderId="34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9" fillId="0" borderId="49" xfId="0" applyNumberFormat="1" applyFont="1" applyFill="1" applyBorder="1" applyAlignment="1">
      <alignment horizontal="center" vertical="center"/>
    </xf>
    <xf numFmtId="164" fontId="9" fillId="0" borderId="50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9" fillId="0" borderId="0" xfId="0" applyFont="1" applyFill="1" applyBorder="1"/>
    <xf numFmtId="9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16" fontId="9" fillId="0" borderId="0" xfId="0" applyNumberFormat="1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6" borderId="19" xfId="0" applyFont="1" applyFill="1" applyBorder="1" applyAlignment="1" applyProtection="1">
      <alignment horizontal="center"/>
      <protection locked="0"/>
    </xf>
    <xf numFmtId="0" fontId="1" fillId="6" borderId="20" xfId="0" applyFont="1" applyFill="1" applyBorder="1" applyAlignment="1" applyProtection="1">
      <alignment horizontal="center"/>
      <protection locked="0"/>
    </xf>
    <xf numFmtId="0" fontId="1" fillId="6" borderId="2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390525</xdr:colOff>
      <xdr:row>0</xdr:row>
      <xdr:rowOff>0</xdr:rowOff>
    </xdr:from>
    <xdr:to>
      <xdr:col>19</xdr:col>
      <xdr:colOff>0</xdr:colOff>
      <xdr:row>4</xdr:row>
      <xdr:rowOff>124046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0"/>
          <a:ext cx="828675" cy="847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P427"/>
  <sheetViews>
    <sheetView tabSelected="1" workbookViewId="0">
      <selection activeCell="L17" sqref="L17"/>
    </sheetView>
  </sheetViews>
  <sheetFormatPr defaultColWidth="9.109375" defaultRowHeight="13.8" x14ac:dyDescent="0.25"/>
  <cols>
    <col min="1" max="1" width="11.109375" style="1" bestFit="1" customWidth="1"/>
    <col min="2" max="5" width="9.109375" style="1"/>
    <col min="6" max="6" width="15.6640625" style="1" hidden="1" customWidth="1"/>
    <col min="7" max="7" width="12.88671875" style="1" hidden="1" customWidth="1"/>
    <col min="8" max="8" width="9.109375" style="1"/>
    <col min="9" max="9" width="11.33203125" style="1" customWidth="1"/>
    <col min="10" max="13" width="9.109375" style="1"/>
    <col min="14" max="16" width="0" style="1" hidden="1" customWidth="1"/>
    <col min="17" max="16384" width="9.109375" style="1"/>
  </cols>
  <sheetData>
    <row r="1" spans="1:120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20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20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20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20" x14ac:dyDescent="0.25">
      <c r="J5" s="106" t="s">
        <v>1</v>
      </c>
      <c r="K5" s="106"/>
      <c r="L5" s="106"/>
      <c r="M5" s="106"/>
      <c r="N5" s="106"/>
      <c r="O5" s="106"/>
      <c r="P5" s="106"/>
      <c r="Q5" s="106"/>
      <c r="R5" s="106"/>
      <c r="S5" s="106"/>
    </row>
    <row r="7" spans="1:120" x14ac:dyDescent="0.25">
      <c r="A7" s="127" t="s">
        <v>2</v>
      </c>
      <c r="B7" s="127"/>
      <c r="C7" s="127"/>
      <c r="D7" s="127"/>
      <c r="H7" s="128"/>
      <c r="I7" s="128"/>
      <c r="J7" s="128"/>
      <c r="K7" s="128"/>
      <c r="DP7" s="1">
        <v>0</v>
      </c>
    </row>
    <row r="9" spans="1:120" ht="14.4" thickBot="1" x14ac:dyDescent="0.3">
      <c r="B9" s="3" t="s">
        <v>3</v>
      </c>
      <c r="H9" s="3" t="s">
        <v>13</v>
      </c>
      <c r="I9" s="3"/>
      <c r="J9" s="3" t="s">
        <v>4</v>
      </c>
    </row>
    <row r="10" spans="1:120" ht="15" customHeight="1" x14ac:dyDescent="0.25">
      <c r="B10" s="107" t="s">
        <v>8</v>
      </c>
      <c r="C10" s="108"/>
      <c r="D10" s="108"/>
      <c r="E10" s="109"/>
      <c r="F10" s="140" t="s">
        <v>15</v>
      </c>
      <c r="G10" s="140" t="s">
        <v>16</v>
      </c>
      <c r="H10" s="132" t="s">
        <v>7</v>
      </c>
      <c r="I10" s="133"/>
      <c r="J10" s="118" t="s">
        <v>6</v>
      </c>
      <c r="K10" s="119"/>
      <c r="L10" s="119"/>
      <c r="M10" s="120"/>
      <c r="N10" s="6"/>
      <c r="O10" s="6"/>
      <c r="P10" s="6"/>
      <c r="Q10" s="118" t="s">
        <v>5</v>
      </c>
      <c r="R10" s="120"/>
      <c r="S10" s="2"/>
    </row>
    <row r="11" spans="1:120" ht="15.75" customHeight="1" thickBot="1" x14ac:dyDescent="0.3">
      <c r="B11" s="110"/>
      <c r="C11" s="111"/>
      <c r="D11" s="111"/>
      <c r="E11" s="112"/>
      <c r="F11" s="141"/>
      <c r="G11" s="141"/>
      <c r="H11" s="134"/>
      <c r="I11" s="135"/>
      <c r="J11" s="121"/>
      <c r="K11" s="122"/>
      <c r="L11" s="122"/>
      <c r="M11" s="123"/>
      <c r="N11" s="7"/>
      <c r="O11" s="7"/>
      <c r="P11" s="7"/>
      <c r="Q11" s="124"/>
      <c r="R11" s="126"/>
      <c r="S11" s="2"/>
    </row>
    <row r="12" spans="1:120" ht="15.75" customHeight="1" thickBot="1" x14ac:dyDescent="0.3">
      <c r="B12" s="110"/>
      <c r="C12" s="111"/>
      <c r="D12" s="111"/>
      <c r="E12" s="112"/>
      <c r="F12" s="142"/>
      <c r="G12" s="142"/>
      <c r="H12" s="134"/>
      <c r="I12" s="135"/>
      <c r="J12" s="124"/>
      <c r="K12" s="125"/>
      <c r="L12" s="125"/>
      <c r="M12" s="126"/>
      <c r="N12" s="5" t="s">
        <v>17</v>
      </c>
      <c r="O12" s="5" t="s">
        <v>19</v>
      </c>
      <c r="P12" s="5" t="s">
        <v>20</v>
      </c>
      <c r="Q12" s="118" t="s">
        <v>12</v>
      </c>
      <c r="R12" s="120"/>
      <c r="S12" s="2"/>
    </row>
    <row r="13" spans="1:120" ht="15.75" customHeight="1" thickBot="1" x14ac:dyDescent="0.3">
      <c r="B13" s="113"/>
      <c r="C13" s="114"/>
      <c r="D13" s="114"/>
      <c r="E13" s="115"/>
      <c r="F13" s="9" t="s">
        <v>22</v>
      </c>
      <c r="G13" s="10" t="s">
        <v>21</v>
      </c>
      <c r="H13" s="136" t="s">
        <v>14</v>
      </c>
      <c r="I13" s="137"/>
      <c r="J13" s="116" t="s">
        <v>11</v>
      </c>
      <c r="K13" s="117"/>
      <c r="L13" s="116" t="s">
        <v>10</v>
      </c>
      <c r="M13" s="117"/>
      <c r="N13" s="8" t="s">
        <v>18</v>
      </c>
      <c r="O13" s="8" t="s">
        <v>9</v>
      </c>
      <c r="P13" s="8" t="s">
        <v>9</v>
      </c>
      <c r="Q13" s="124"/>
      <c r="R13" s="126"/>
    </row>
    <row r="14" spans="1:120" ht="14.4" thickBot="1" x14ac:dyDescent="0.3">
      <c r="A14" s="89" t="s">
        <v>104</v>
      </c>
      <c r="B14" s="129" t="s">
        <v>23</v>
      </c>
      <c r="C14" s="130"/>
      <c r="D14" s="130"/>
      <c r="E14" s="131"/>
      <c r="F14" s="103">
        <f>VLOOKUP(B14,database!B4:R48,13,FALSE)</f>
        <v>6</v>
      </c>
      <c r="G14" s="104">
        <f>VLOOKUP(B14,database!B4:R48,5,FALSE)</f>
        <v>1283.7197305067109</v>
      </c>
      <c r="H14" s="138">
        <v>100</v>
      </c>
      <c r="I14" s="139"/>
      <c r="J14" s="138">
        <v>5</v>
      </c>
      <c r="K14" s="139"/>
      <c r="L14" s="138">
        <v>5</v>
      </c>
      <c r="M14" s="139"/>
      <c r="N14" s="4">
        <f>O14*P14</f>
        <v>25</v>
      </c>
      <c r="O14" s="4">
        <f>J14</f>
        <v>5</v>
      </c>
      <c r="P14" s="4">
        <f>L14</f>
        <v>5</v>
      </c>
      <c r="Q14" s="143">
        <f>F14*N14/G14*100/H14</f>
        <v>0.11684793528942013</v>
      </c>
      <c r="R14" s="144"/>
    </row>
    <row r="427" spans="2:107" x14ac:dyDescent="0.25">
      <c r="B427" s="1">
        <v>100</v>
      </c>
      <c r="C427" s="1">
        <v>99</v>
      </c>
      <c r="D427" s="1">
        <v>98</v>
      </c>
      <c r="E427" s="1">
        <v>97</v>
      </c>
      <c r="H427" s="1">
        <v>96</v>
      </c>
      <c r="I427" s="1">
        <v>95</v>
      </c>
      <c r="J427" s="1">
        <v>94</v>
      </c>
      <c r="K427" s="1">
        <v>93</v>
      </c>
      <c r="L427" s="1">
        <v>92</v>
      </c>
      <c r="M427" s="1">
        <v>91</v>
      </c>
      <c r="Q427" s="1">
        <v>90</v>
      </c>
      <c r="R427" s="1">
        <v>89</v>
      </c>
      <c r="S427" s="1">
        <v>88</v>
      </c>
      <c r="T427" s="1">
        <v>87</v>
      </c>
      <c r="U427" s="1">
        <v>86</v>
      </c>
      <c r="V427" s="1">
        <v>85</v>
      </c>
      <c r="W427" s="1">
        <v>84</v>
      </c>
      <c r="X427" s="1">
        <v>83</v>
      </c>
      <c r="Y427" s="1">
        <v>82</v>
      </c>
      <c r="Z427" s="1">
        <v>81</v>
      </c>
      <c r="AA427" s="1">
        <v>80</v>
      </c>
      <c r="AB427" s="1">
        <v>79</v>
      </c>
      <c r="AC427" s="1">
        <v>78</v>
      </c>
      <c r="AD427" s="1">
        <v>77</v>
      </c>
      <c r="AE427" s="1">
        <v>76</v>
      </c>
      <c r="AF427" s="1">
        <v>75</v>
      </c>
      <c r="AG427" s="1">
        <v>74</v>
      </c>
      <c r="AH427" s="1">
        <v>73</v>
      </c>
      <c r="AI427" s="1">
        <v>72</v>
      </c>
      <c r="AJ427" s="1">
        <v>71</v>
      </c>
      <c r="AK427" s="1">
        <v>70</v>
      </c>
      <c r="AL427" s="1">
        <v>69</v>
      </c>
      <c r="AM427" s="1">
        <v>68</v>
      </c>
      <c r="AN427" s="1">
        <v>67</v>
      </c>
      <c r="AO427" s="1">
        <v>66</v>
      </c>
      <c r="AP427" s="1">
        <v>65</v>
      </c>
      <c r="AQ427" s="1">
        <v>64</v>
      </c>
      <c r="AR427" s="1">
        <v>63</v>
      </c>
      <c r="AS427" s="1">
        <v>62</v>
      </c>
      <c r="AT427" s="1">
        <v>61</v>
      </c>
      <c r="AU427" s="1">
        <v>60</v>
      </c>
      <c r="AV427" s="1">
        <v>59</v>
      </c>
      <c r="AW427" s="1">
        <v>58</v>
      </c>
      <c r="AX427" s="1">
        <v>57</v>
      </c>
      <c r="AY427" s="1">
        <v>56</v>
      </c>
      <c r="AZ427" s="1">
        <v>55</v>
      </c>
      <c r="BA427" s="1">
        <v>54</v>
      </c>
      <c r="BB427" s="1">
        <v>53</v>
      </c>
      <c r="BC427" s="1">
        <v>52</v>
      </c>
      <c r="BD427" s="1">
        <v>51</v>
      </c>
      <c r="BE427" s="1">
        <v>50</v>
      </c>
      <c r="BF427" s="1">
        <v>49</v>
      </c>
      <c r="BG427" s="1">
        <v>48</v>
      </c>
      <c r="BH427" s="1">
        <v>47</v>
      </c>
      <c r="BI427" s="1">
        <v>46</v>
      </c>
      <c r="BJ427" s="1">
        <v>45</v>
      </c>
      <c r="BK427" s="1">
        <v>44</v>
      </c>
      <c r="BL427" s="1">
        <v>43</v>
      </c>
      <c r="BM427" s="1">
        <v>42</v>
      </c>
      <c r="BN427" s="1">
        <v>41</v>
      </c>
      <c r="BO427" s="1">
        <v>40</v>
      </c>
      <c r="BP427" s="1">
        <v>39</v>
      </c>
      <c r="BQ427" s="1">
        <v>38</v>
      </c>
      <c r="BR427" s="1">
        <v>37</v>
      </c>
      <c r="BS427" s="1">
        <v>36</v>
      </c>
      <c r="BT427" s="1">
        <v>35</v>
      </c>
      <c r="BU427" s="1">
        <v>34</v>
      </c>
      <c r="BV427" s="1">
        <v>33</v>
      </c>
      <c r="BW427" s="1">
        <v>32</v>
      </c>
      <c r="BX427" s="1">
        <v>31</v>
      </c>
      <c r="BY427" s="1">
        <v>30</v>
      </c>
      <c r="BZ427" s="1">
        <v>29</v>
      </c>
      <c r="CA427" s="1">
        <v>28</v>
      </c>
      <c r="CB427" s="1">
        <v>27</v>
      </c>
      <c r="CC427" s="1">
        <v>26</v>
      </c>
      <c r="CD427" s="1">
        <v>25</v>
      </c>
      <c r="CE427" s="1">
        <v>24</v>
      </c>
      <c r="CF427" s="1">
        <v>23</v>
      </c>
      <c r="CG427" s="1">
        <v>22</v>
      </c>
      <c r="CH427" s="1">
        <v>21</v>
      </c>
      <c r="CI427" s="1">
        <v>20</v>
      </c>
      <c r="CJ427" s="1">
        <v>19</v>
      </c>
      <c r="CK427" s="1">
        <v>18</v>
      </c>
      <c r="CL427" s="1">
        <v>17</v>
      </c>
      <c r="CM427" s="1">
        <v>16</v>
      </c>
      <c r="CN427" s="1">
        <v>15</v>
      </c>
      <c r="CO427" s="1">
        <v>14</v>
      </c>
      <c r="CP427" s="1">
        <v>13</v>
      </c>
      <c r="CQ427" s="1">
        <v>12</v>
      </c>
      <c r="CR427" s="1">
        <v>11</v>
      </c>
      <c r="CS427" s="1">
        <v>10</v>
      </c>
      <c r="CT427" s="1">
        <v>9</v>
      </c>
      <c r="CU427" s="1">
        <v>8</v>
      </c>
      <c r="CV427" s="1">
        <v>7</v>
      </c>
      <c r="CW427" s="1">
        <v>6</v>
      </c>
      <c r="CX427" s="1">
        <v>5</v>
      </c>
      <c r="CY427" s="1">
        <v>4</v>
      </c>
      <c r="CZ427" s="1">
        <v>3</v>
      </c>
      <c r="DA427" s="1">
        <v>2</v>
      </c>
      <c r="DB427" s="1">
        <v>1</v>
      </c>
      <c r="DC427" s="1">
        <v>0</v>
      </c>
    </row>
  </sheetData>
  <sheetProtection algorithmName="SHA-512" hashValue="Chlx2hmQ4KABGRTEUue6Ahy80/dN9pbIY1E3UJm0FIkmPo2GoF6xQzxWYo/IZtbigMm4u1AODa/yYtZzZRVz4w==" saltValue="Qp67ZKLR6L70GG0MS+aYMg==" spinCount="100000" sheet="1" objects="1" scenarios="1"/>
  <mergeCells count="19">
    <mergeCell ref="L14:M14"/>
    <mergeCell ref="Q12:R13"/>
    <mergeCell ref="Q14:R14"/>
    <mergeCell ref="B14:E14"/>
    <mergeCell ref="H10:I12"/>
    <mergeCell ref="H13:I13"/>
    <mergeCell ref="H14:I14"/>
    <mergeCell ref="J14:K14"/>
    <mergeCell ref="G10:G12"/>
    <mergeCell ref="F10:F12"/>
    <mergeCell ref="A1:S4"/>
    <mergeCell ref="J5:S5"/>
    <mergeCell ref="B10:E13"/>
    <mergeCell ref="J13:K13"/>
    <mergeCell ref="L13:M13"/>
    <mergeCell ref="J10:M12"/>
    <mergeCell ref="A7:D7"/>
    <mergeCell ref="H7:K7"/>
    <mergeCell ref="Q10:R11"/>
  </mergeCells>
  <dataValidations count="2">
    <dataValidation type="list" allowBlank="1" showInputMessage="1" showErrorMessage="1" sqref="B14:E14">
      <formula1>"Amarant hele, Brokoli, Hernes, Lutsern, Munguba, Nuikapsas violetne, Rukola, Peet punane, Päevalill, Redis roosa, Salatkress, Tatar, Sinep punane, Sinep valge"</formula1>
    </dataValidation>
    <dataValidation type="list" allowBlank="1" showInputMessage="1" showErrorMessage="1" sqref="H14:I14">
      <formula1>$B$427:$DC$427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4"/>
  <sheetViews>
    <sheetView topLeftCell="D19" workbookViewId="0">
      <selection activeCell="N29" sqref="N29"/>
    </sheetView>
  </sheetViews>
  <sheetFormatPr defaultRowHeight="14.4" x14ac:dyDescent="0.3"/>
  <cols>
    <col min="1" max="1" width="18.109375" bestFit="1" customWidth="1"/>
    <col min="2" max="2" width="44.88671875" bestFit="1" customWidth="1"/>
    <col min="3" max="3" width="12.33203125" bestFit="1" customWidth="1"/>
    <col min="4" max="4" width="26.5546875" customWidth="1"/>
    <col min="5" max="5" width="8" bestFit="1" customWidth="1"/>
    <col min="6" max="6" width="17.5546875" customWidth="1"/>
    <col min="7" max="7" width="21.5546875" customWidth="1"/>
    <col min="13" max="13" width="9" bestFit="1" customWidth="1"/>
    <col min="14" max="14" width="20.33203125" bestFit="1" customWidth="1"/>
    <col min="15" max="15" width="11.6640625" bestFit="1" customWidth="1"/>
    <col min="16" max="16" width="8.109375" bestFit="1" customWidth="1"/>
    <col min="17" max="17" width="9.88671875" bestFit="1" customWidth="1"/>
    <col min="18" max="18" width="24.33203125" bestFit="1" customWidth="1"/>
  </cols>
  <sheetData>
    <row r="1" spans="1:18" ht="15" thickBot="1" x14ac:dyDescent="0.3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</row>
    <row r="2" spans="1:18" ht="43.8" thickBot="1" x14ac:dyDescent="0.35">
      <c r="B2" s="80" t="s">
        <v>37</v>
      </c>
      <c r="C2" s="11" t="s">
        <v>38</v>
      </c>
      <c r="D2" s="81" t="s">
        <v>39</v>
      </c>
      <c r="E2" s="82"/>
      <c r="F2" s="82"/>
      <c r="G2" s="83"/>
      <c r="H2" s="12" t="s">
        <v>40</v>
      </c>
      <c r="I2" s="13" t="s">
        <v>41</v>
      </c>
      <c r="J2" s="14" t="s">
        <v>42</v>
      </c>
      <c r="K2" s="15" t="s">
        <v>40</v>
      </c>
      <c r="L2" s="16" t="s">
        <v>41</v>
      </c>
      <c r="M2" s="17" t="s">
        <v>42</v>
      </c>
      <c r="N2" s="18" t="s">
        <v>43</v>
      </c>
      <c r="O2" s="19" t="s">
        <v>44</v>
      </c>
      <c r="P2" s="20" t="s">
        <v>45</v>
      </c>
      <c r="Q2" s="84" t="s">
        <v>46</v>
      </c>
      <c r="R2" s="85" t="s">
        <v>47</v>
      </c>
    </row>
    <row r="3" spans="1:18" ht="16.8" thickBot="1" x14ac:dyDescent="0.35">
      <c r="B3" s="86"/>
      <c r="C3" s="21" t="s">
        <v>14</v>
      </c>
      <c r="D3" s="22" t="s">
        <v>48</v>
      </c>
      <c r="E3" s="23" t="s">
        <v>49</v>
      </c>
      <c r="F3" s="23" t="s">
        <v>50</v>
      </c>
      <c r="G3" s="24" t="s">
        <v>51</v>
      </c>
      <c r="H3" s="25" t="s">
        <v>52</v>
      </c>
      <c r="I3" s="23" t="s">
        <v>52</v>
      </c>
      <c r="J3" s="26" t="s">
        <v>53</v>
      </c>
      <c r="K3" s="27" t="s">
        <v>9</v>
      </c>
      <c r="L3" s="28" t="s">
        <v>9</v>
      </c>
      <c r="M3" s="29" t="s">
        <v>54</v>
      </c>
      <c r="N3" s="22" t="s">
        <v>55</v>
      </c>
      <c r="O3" s="23" t="s">
        <v>56</v>
      </c>
      <c r="P3" s="24" t="s">
        <v>57</v>
      </c>
      <c r="Q3" s="87"/>
      <c r="R3" s="88"/>
    </row>
    <row r="4" spans="1:18" x14ac:dyDescent="0.3">
      <c r="A4">
        <v>1</v>
      </c>
      <c r="B4" s="30" t="s">
        <v>23</v>
      </c>
      <c r="C4" s="31">
        <v>0.98</v>
      </c>
      <c r="D4" s="32">
        <v>582285</v>
      </c>
      <c r="E4" s="33">
        <v>453.59199999999998</v>
      </c>
      <c r="F4" s="34">
        <f t="shared" ref="F4:F41" si="0">D4/E4</f>
        <v>1283.7197305067109</v>
      </c>
      <c r="G4" s="35">
        <f t="shared" ref="G4:G9" si="1">1*1000/F4</f>
        <v>0.77898623526280086</v>
      </c>
      <c r="H4" s="36">
        <v>4.8</v>
      </c>
      <c r="I4" s="34">
        <v>6.4</v>
      </c>
      <c r="J4" s="37">
        <f>H4*I4</f>
        <v>30.72</v>
      </c>
      <c r="K4" s="36">
        <f>H4*2.5</f>
        <v>12</v>
      </c>
      <c r="L4" s="34">
        <f>I4*2.5</f>
        <v>16</v>
      </c>
      <c r="M4" s="37">
        <f t="shared" ref="M4:M41" si="2">K4*L4</f>
        <v>192</v>
      </c>
      <c r="N4" s="38">
        <v>6</v>
      </c>
      <c r="O4" s="34">
        <f t="shared" ref="O4:O41" si="3">M4*N4</f>
        <v>1152</v>
      </c>
      <c r="P4" s="39">
        <f t="shared" ref="P4:P41" si="4">O4/F4/C4</f>
        <v>0.9157062683905578</v>
      </c>
      <c r="Q4" s="40" t="s">
        <v>58</v>
      </c>
      <c r="R4" s="41" t="s">
        <v>59</v>
      </c>
    </row>
    <row r="5" spans="1:18" x14ac:dyDescent="0.3">
      <c r="A5">
        <v>2</v>
      </c>
      <c r="B5" s="30" t="s">
        <v>34</v>
      </c>
      <c r="C5" s="31">
        <v>0.98</v>
      </c>
      <c r="D5" s="32">
        <v>582285</v>
      </c>
      <c r="E5" s="33">
        <v>453.59199999999998</v>
      </c>
      <c r="F5" s="34">
        <f t="shared" si="0"/>
        <v>1283.7197305067109</v>
      </c>
      <c r="G5" s="35">
        <f t="shared" si="1"/>
        <v>0.77898623526280086</v>
      </c>
      <c r="H5" s="36">
        <v>4.8</v>
      </c>
      <c r="I5" s="34">
        <v>6.4</v>
      </c>
      <c r="J5" s="37">
        <f>H5*I5</f>
        <v>30.72</v>
      </c>
      <c r="K5" s="36">
        <f>H5*2.5</f>
        <v>12</v>
      </c>
      <c r="L5" s="34">
        <f>I5*2.5</f>
        <v>16</v>
      </c>
      <c r="M5" s="37">
        <f t="shared" si="2"/>
        <v>192</v>
      </c>
      <c r="N5" s="38">
        <v>6</v>
      </c>
      <c r="O5" s="34">
        <f t="shared" si="3"/>
        <v>1152</v>
      </c>
      <c r="P5" s="39">
        <f t="shared" si="4"/>
        <v>0.9157062683905578</v>
      </c>
      <c r="Q5" s="40" t="s">
        <v>58</v>
      </c>
      <c r="R5" s="41" t="s">
        <v>59</v>
      </c>
    </row>
    <row r="6" spans="1:18" x14ac:dyDescent="0.3">
      <c r="A6">
        <v>3</v>
      </c>
      <c r="B6" s="42" t="s">
        <v>60</v>
      </c>
      <c r="C6" s="43">
        <v>0.74</v>
      </c>
      <c r="D6" s="44">
        <v>166398</v>
      </c>
      <c r="E6" s="45">
        <v>453.59199999999998</v>
      </c>
      <c r="F6" s="46">
        <f t="shared" si="0"/>
        <v>366.84509426974023</v>
      </c>
      <c r="G6" s="47">
        <f t="shared" si="1"/>
        <v>2.7259462253152078</v>
      </c>
      <c r="H6" s="36">
        <v>4.8</v>
      </c>
      <c r="I6" s="34">
        <v>6.4</v>
      </c>
      <c r="J6" s="37">
        <f t="shared" ref="J6:J41" si="5">H6*I6</f>
        <v>30.72</v>
      </c>
      <c r="K6" s="36">
        <f t="shared" ref="K6:K41" si="6">H6*2.5</f>
        <v>12</v>
      </c>
      <c r="L6" s="34">
        <f t="shared" ref="L6:L41" si="7">I6*2.5</f>
        <v>16</v>
      </c>
      <c r="M6" s="48">
        <f t="shared" si="2"/>
        <v>192</v>
      </c>
      <c r="N6" s="49">
        <v>3</v>
      </c>
      <c r="O6" s="46">
        <f t="shared" si="3"/>
        <v>576</v>
      </c>
      <c r="P6" s="50">
        <f t="shared" si="4"/>
        <v>2.1218176024075133</v>
      </c>
      <c r="Q6" s="51" t="s">
        <v>58</v>
      </c>
      <c r="R6" s="52"/>
    </row>
    <row r="7" spans="1:18" x14ac:dyDescent="0.3">
      <c r="A7">
        <v>4</v>
      </c>
      <c r="B7" s="42" t="s">
        <v>31</v>
      </c>
      <c r="C7" s="43">
        <v>0.93</v>
      </c>
      <c r="D7" s="44">
        <v>301475</v>
      </c>
      <c r="E7" s="45">
        <v>453.59199999999998</v>
      </c>
      <c r="F7" s="46">
        <f t="shared" si="0"/>
        <v>664.63914707490437</v>
      </c>
      <c r="G7" s="47">
        <f t="shared" si="1"/>
        <v>1.5045758354755783</v>
      </c>
      <c r="H7" s="36">
        <v>4.8</v>
      </c>
      <c r="I7" s="34">
        <v>6.4</v>
      </c>
      <c r="J7" s="37">
        <f t="shared" si="5"/>
        <v>30.72</v>
      </c>
      <c r="K7" s="36">
        <f t="shared" si="6"/>
        <v>12</v>
      </c>
      <c r="L7" s="34">
        <f t="shared" si="7"/>
        <v>16</v>
      </c>
      <c r="M7" s="48">
        <f t="shared" si="2"/>
        <v>192</v>
      </c>
      <c r="N7" s="49">
        <v>4</v>
      </c>
      <c r="O7" s="46">
        <f t="shared" si="3"/>
        <v>768</v>
      </c>
      <c r="P7" s="50">
        <f t="shared" si="4"/>
        <v>1.2424884318766065</v>
      </c>
      <c r="Q7" s="51" t="s">
        <v>58</v>
      </c>
      <c r="R7" s="52" t="s">
        <v>61</v>
      </c>
    </row>
    <row r="8" spans="1:18" ht="15.6" x14ac:dyDescent="0.3">
      <c r="A8">
        <v>5</v>
      </c>
      <c r="B8" s="42" t="s">
        <v>62</v>
      </c>
      <c r="C8" s="43">
        <v>0.79</v>
      </c>
      <c r="D8" s="44">
        <v>288183</v>
      </c>
      <c r="E8" s="45">
        <v>453.59199999999998</v>
      </c>
      <c r="F8" s="46">
        <f t="shared" si="0"/>
        <v>635.33527928182161</v>
      </c>
      <c r="G8" s="47">
        <f t="shared" si="1"/>
        <v>1.5739720941207496</v>
      </c>
      <c r="H8" s="36">
        <v>4.8</v>
      </c>
      <c r="I8" s="34">
        <v>6.4</v>
      </c>
      <c r="J8" s="37">
        <f t="shared" si="5"/>
        <v>30.72</v>
      </c>
      <c r="K8" s="36">
        <f t="shared" si="6"/>
        <v>12</v>
      </c>
      <c r="L8" s="34">
        <f t="shared" si="7"/>
        <v>16</v>
      </c>
      <c r="M8" s="48">
        <f t="shared" si="2"/>
        <v>192</v>
      </c>
      <c r="N8" s="49">
        <v>2</v>
      </c>
      <c r="O8" s="46">
        <f t="shared" si="3"/>
        <v>384</v>
      </c>
      <c r="P8" s="50">
        <f t="shared" si="4"/>
        <v>0.76506997992704784</v>
      </c>
      <c r="Q8" s="51" t="s">
        <v>58</v>
      </c>
      <c r="R8" s="53" t="s">
        <v>63</v>
      </c>
    </row>
    <row r="9" spans="1:18" ht="15.6" x14ac:dyDescent="0.3">
      <c r="A9">
        <v>6</v>
      </c>
      <c r="B9" s="42" t="s">
        <v>64</v>
      </c>
      <c r="C9" s="43">
        <v>0.91</v>
      </c>
      <c r="D9" s="44">
        <v>279482</v>
      </c>
      <c r="E9" s="45">
        <v>453.59199999999998</v>
      </c>
      <c r="F9" s="46">
        <f t="shared" si="0"/>
        <v>616.15284220180251</v>
      </c>
      <c r="G9" s="47">
        <f t="shared" si="1"/>
        <v>1.6229739303425623</v>
      </c>
      <c r="H9" s="36">
        <v>4.8</v>
      </c>
      <c r="I9" s="34">
        <v>6.4</v>
      </c>
      <c r="J9" s="37">
        <f t="shared" si="5"/>
        <v>30.72</v>
      </c>
      <c r="K9" s="36">
        <f t="shared" si="6"/>
        <v>12</v>
      </c>
      <c r="L9" s="34">
        <f t="shared" si="7"/>
        <v>16</v>
      </c>
      <c r="M9" s="48">
        <f t="shared" si="2"/>
        <v>192</v>
      </c>
      <c r="N9" s="49">
        <v>2</v>
      </c>
      <c r="O9" s="46">
        <f t="shared" si="3"/>
        <v>384</v>
      </c>
      <c r="P9" s="50">
        <f t="shared" si="4"/>
        <v>0.6848593288478505</v>
      </c>
      <c r="Q9" s="51" t="s">
        <v>58</v>
      </c>
      <c r="R9" s="53" t="s">
        <v>63</v>
      </c>
    </row>
    <row r="10" spans="1:18" x14ac:dyDescent="0.3">
      <c r="A10">
        <v>7</v>
      </c>
      <c r="B10" s="42" t="s">
        <v>65</v>
      </c>
      <c r="C10" s="43">
        <v>0.95</v>
      </c>
      <c r="D10" s="44">
        <v>283865</v>
      </c>
      <c r="E10" s="45">
        <v>453.59199999999998</v>
      </c>
      <c r="F10" s="46">
        <f t="shared" si="0"/>
        <v>625.81571103546798</v>
      </c>
      <c r="G10" s="47">
        <f t="shared" ref="G10:G35" si="8">1*1000/F10</f>
        <v>1.5979145016116816</v>
      </c>
      <c r="H10" s="36">
        <v>4.8</v>
      </c>
      <c r="I10" s="34">
        <v>6.4</v>
      </c>
      <c r="J10" s="37">
        <f t="shared" si="5"/>
        <v>30.72</v>
      </c>
      <c r="K10" s="36">
        <f t="shared" si="6"/>
        <v>12</v>
      </c>
      <c r="L10" s="34">
        <f t="shared" si="7"/>
        <v>16</v>
      </c>
      <c r="M10" s="48">
        <f t="shared" si="2"/>
        <v>192</v>
      </c>
      <c r="N10" s="49">
        <v>2</v>
      </c>
      <c r="O10" s="46">
        <f t="shared" si="3"/>
        <v>384</v>
      </c>
      <c r="P10" s="50">
        <f t="shared" si="4"/>
        <v>0.64589386170409024</v>
      </c>
      <c r="Q10" s="51" t="s">
        <v>58</v>
      </c>
      <c r="R10" s="52"/>
    </row>
    <row r="11" spans="1:18" x14ac:dyDescent="0.3">
      <c r="A11">
        <v>8</v>
      </c>
      <c r="B11" s="42" t="s">
        <v>30</v>
      </c>
      <c r="C11" s="43">
        <v>0.93</v>
      </c>
      <c r="D11" s="44">
        <v>25688</v>
      </c>
      <c r="E11" s="45">
        <v>453.59199999999998</v>
      </c>
      <c r="F11" s="46">
        <f t="shared" si="0"/>
        <v>56.632392105680879</v>
      </c>
      <c r="G11" s="47">
        <f t="shared" si="8"/>
        <v>17.657739022111492</v>
      </c>
      <c r="H11" s="36">
        <v>4.8</v>
      </c>
      <c r="I11" s="34">
        <v>6.4</v>
      </c>
      <c r="J11" s="37">
        <f t="shared" si="5"/>
        <v>30.72</v>
      </c>
      <c r="K11" s="36">
        <f t="shared" si="6"/>
        <v>12</v>
      </c>
      <c r="L11" s="34">
        <f t="shared" si="7"/>
        <v>16</v>
      </c>
      <c r="M11" s="48">
        <f t="shared" si="2"/>
        <v>192</v>
      </c>
      <c r="N11" s="49">
        <v>1</v>
      </c>
      <c r="O11" s="46">
        <f t="shared" si="3"/>
        <v>192</v>
      </c>
      <c r="P11" s="50">
        <f t="shared" si="4"/>
        <v>3.6454687013391465</v>
      </c>
      <c r="Q11" s="51" t="s">
        <v>58</v>
      </c>
      <c r="R11" s="52" t="s">
        <v>67</v>
      </c>
    </row>
    <row r="12" spans="1:18" x14ac:dyDescent="0.3">
      <c r="A12">
        <v>9</v>
      </c>
      <c r="B12" s="42" t="s">
        <v>66</v>
      </c>
      <c r="C12" s="43">
        <v>0.93</v>
      </c>
      <c r="D12" s="44">
        <v>25688</v>
      </c>
      <c r="E12" s="45">
        <v>453.59199999999998</v>
      </c>
      <c r="F12" s="46">
        <f t="shared" si="0"/>
        <v>56.632392105680879</v>
      </c>
      <c r="G12" s="47">
        <f t="shared" si="8"/>
        <v>17.657739022111492</v>
      </c>
      <c r="H12" s="36">
        <v>4.8</v>
      </c>
      <c r="I12" s="34">
        <v>6.4</v>
      </c>
      <c r="J12" s="37">
        <f t="shared" si="5"/>
        <v>30.72</v>
      </c>
      <c r="K12" s="36">
        <f t="shared" si="6"/>
        <v>12</v>
      </c>
      <c r="L12" s="34">
        <f t="shared" si="7"/>
        <v>16</v>
      </c>
      <c r="M12" s="48">
        <f t="shared" si="2"/>
        <v>192</v>
      </c>
      <c r="N12" s="49">
        <v>3</v>
      </c>
      <c r="O12" s="46">
        <f t="shared" si="3"/>
        <v>576</v>
      </c>
      <c r="P12" s="50">
        <f t="shared" si="4"/>
        <v>10.93640610401744</v>
      </c>
      <c r="Q12" s="51" t="s">
        <v>58</v>
      </c>
      <c r="R12" s="52"/>
    </row>
    <row r="13" spans="1:18" x14ac:dyDescent="0.3">
      <c r="A13">
        <v>10</v>
      </c>
      <c r="B13" s="42" t="s">
        <v>68</v>
      </c>
      <c r="C13" s="43">
        <v>0.9</v>
      </c>
      <c r="D13" s="44">
        <v>302000</v>
      </c>
      <c r="E13" s="45">
        <v>453.59199999999998</v>
      </c>
      <c r="F13" s="46">
        <f t="shared" si="0"/>
        <v>665.79657489550084</v>
      </c>
      <c r="G13" s="47">
        <f t="shared" si="8"/>
        <v>1.5019602649006623</v>
      </c>
      <c r="H13" s="36">
        <v>4.8</v>
      </c>
      <c r="I13" s="34">
        <v>6.4</v>
      </c>
      <c r="J13" s="37">
        <f t="shared" si="5"/>
        <v>30.72</v>
      </c>
      <c r="K13" s="36">
        <f t="shared" si="6"/>
        <v>12</v>
      </c>
      <c r="L13" s="34">
        <f t="shared" si="7"/>
        <v>16</v>
      </c>
      <c r="M13" s="48">
        <f t="shared" si="2"/>
        <v>192</v>
      </c>
      <c r="N13" s="49">
        <v>3</v>
      </c>
      <c r="O13" s="46">
        <f t="shared" si="3"/>
        <v>576</v>
      </c>
      <c r="P13" s="50">
        <f t="shared" si="4"/>
        <v>0.96125456953642374</v>
      </c>
      <c r="Q13" s="51" t="s">
        <v>58</v>
      </c>
      <c r="R13" s="52"/>
    </row>
    <row r="14" spans="1:18" x14ac:dyDescent="0.3">
      <c r="A14">
        <v>11</v>
      </c>
      <c r="B14" s="42" t="s">
        <v>69</v>
      </c>
      <c r="C14" s="43">
        <v>0.99</v>
      </c>
      <c r="D14" s="44">
        <v>23824</v>
      </c>
      <c r="E14" s="45">
        <v>453.59199999999998</v>
      </c>
      <c r="F14" s="46">
        <f t="shared" si="0"/>
        <v>52.522972186458318</v>
      </c>
      <c r="G14" s="47">
        <f t="shared" si="8"/>
        <v>19.0392881128274</v>
      </c>
      <c r="H14" s="36">
        <v>4.8</v>
      </c>
      <c r="I14" s="34">
        <v>6.4</v>
      </c>
      <c r="J14" s="37">
        <f t="shared" si="5"/>
        <v>30.72</v>
      </c>
      <c r="K14" s="36">
        <f t="shared" si="6"/>
        <v>12</v>
      </c>
      <c r="L14" s="34">
        <f t="shared" si="7"/>
        <v>16</v>
      </c>
      <c r="M14" s="48">
        <f t="shared" si="2"/>
        <v>192</v>
      </c>
      <c r="N14" s="49">
        <v>1</v>
      </c>
      <c r="O14" s="46">
        <f t="shared" si="3"/>
        <v>192</v>
      </c>
      <c r="P14" s="50">
        <f t="shared" si="4"/>
        <v>3.6924679976392532</v>
      </c>
      <c r="Q14" s="51" t="s">
        <v>58</v>
      </c>
      <c r="R14" s="52" t="s">
        <v>70</v>
      </c>
    </row>
    <row r="15" spans="1:18" ht="15.6" x14ac:dyDescent="0.3">
      <c r="A15">
        <v>12</v>
      </c>
      <c r="B15" s="42" t="s">
        <v>71</v>
      </c>
      <c r="C15" s="43">
        <v>0.93</v>
      </c>
      <c r="D15" s="44">
        <v>146040</v>
      </c>
      <c r="E15" s="45">
        <v>453.59199999999998</v>
      </c>
      <c r="F15" s="46">
        <f t="shared" si="0"/>
        <v>321.96335032363885</v>
      </c>
      <c r="G15" s="47">
        <f t="shared" si="8"/>
        <v>3.1059435771021637</v>
      </c>
      <c r="H15" s="36">
        <v>4.8</v>
      </c>
      <c r="I15" s="34">
        <v>6.4</v>
      </c>
      <c r="J15" s="37">
        <f t="shared" si="5"/>
        <v>30.72</v>
      </c>
      <c r="K15" s="36">
        <f t="shared" si="6"/>
        <v>12</v>
      </c>
      <c r="L15" s="34">
        <f t="shared" si="7"/>
        <v>16</v>
      </c>
      <c r="M15" s="48">
        <f t="shared" si="2"/>
        <v>192</v>
      </c>
      <c r="N15" s="49">
        <v>2</v>
      </c>
      <c r="O15" s="46">
        <f t="shared" si="3"/>
        <v>384</v>
      </c>
      <c r="P15" s="50">
        <f t="shared" si="4"/>
        <v>1.2824541221583128</v>
      </c>
      <c r="Q15" s="51" t="s">
        <v>58</v>
      </c>
      <c r="R15" s="53" t="s">
        <v>72</v>
      </c>
    </row>
    <row r="16" spans="1:18" x14ac:dyDescent="0.3">
      <c r="A16">
        <v>13</v>
      </c>
      <c r="B16" s="42" t="s">
        <v>36</v>
      </c>
      <c r="C16" s="43">
        <v>0.97</v>
      </c>
      <c r="D16" s="44">
        <v>121556</v>
      </c>
      <c r="E16" s="45">
        <v>453.59199999999998</v>
      </c>
      <c r="F16" s="46">
        <f t="shared" si="0"/>
        <v>267.98532601985926</v>
      </c>
      <c r="G16" s="47">
        <f t="shared" si="8"/>
        <v>3.7315475994603311</v>
      </c>
      <c r="H16" s="36">
        <v>4.8</v>
      </c>
      <c r="I16" s="34">
        <v>6.4</v>
      </c>
      <c r="J16" s="37">
        <f t="shared" si="5"/>
        <v>30.72</v>
      </c>
      <c r="K16" s="36">
        <f t="shared" si="6"/>
        <v>12</v>
      </c>
      <c r="L16" s="34">
        <f t="shared" si="7"/>
        <v>16</v>
      </c>
      <c r="M16" s="48">
        <f t="shared" si="2"/>
        <v>192</v>
      </c>
      <c r="N16" s="49">
        <v>2.7</v>
      </c>
      <c r="O16" s="46">
        <f t="shared" si="3"/>
        <v>518.40000000000009</v>
      </c>
      <c r="P16" s="50">
        <f t="shared" si="4"/>
        <v>1.9942621397528206</v>
      </c>
      <c r="Q16" s="51" t="s">
        <v>73</v>
      </c>
      <c r="R16" s="52" t="s">
        <v>59</v>
      </c>
    </row>
    <row r="17" spans="1:18" x14ac:dyDescent="0.3">
      <c r="A17">
        <v>14</v>
      </c>
      <c r="B17" s="42" t="s">
        <v>26</v>
      </c>
      <c r="C17" s="43">
        <v>0.99</v>
      </c>
      <c r="D17" s="44">
        <v>15838</v>
      </c>
      <c r="E17" s="45">
        <v>453.59199999999998</v>
      </c>
      <c r="F17" s="46">
        <f t="shared" si="0"/>
        <v>34.916841566870666</v>
      </c>
      <c r="G17" s="47">
        <f t="shared" si="8"/>
        <v>28.639474681146613</v>
      </c>
      <c r="H17" s="36">
        <v>4.8</v>
      </c>
      <c r="I17" s="34">
        <v>6.4</v>
      </c>
      <c r="J17" s="37">
        <f t="shared" si="5"/>
        <v>30.72</v>
      </c>
      <c r="K17" s="36">
        <f t="shared" si="6"/>
        <v>12</v>
      </c>
      <c r="L17" s="34">
        <f t="shared" si="7"/>
        <v>16</v>
      </c>
      <c r="M17" s="48">
        <f t="shared" si="2"/>
        <v>192</v>
      </c>
      <c r="N17" s="49">
        <v>2</v>
      </c>
      <c r="O17" s="46">
        <f t="shared" si="3"/>
        <v>384</v>
      </c>
      <c r="P17" s="50">
        <f t="shared" si="4"/>
        <v>11.108644724808382</v>
      </c>
      <c r="Q17" s="51" t="s">
        <v>58</v>
      </c>
      <c r="R17" s="52"/>
    </row>
    <row r="18" spans="1:18" x14ac:dyDescent="0.3">
      <c r="A18">
        <v>15</v>
      </c>
      <c r="B18" s="42" t="s">
        <v>74</v>
      </c>
      <c r="C18" s="43">
        <v>0.93</v>
      </c>
      <c r="D18" s="44">
        <v>131326</v>
      </c>
      <c r="E18" s="45">
        <v>453.59199999999998</v>
      </c>
      <c r="F18" s="46">
        <f t="shared" si="0"/>
        <v>289.5245066050548</v>
      </c>
      <c r="G18" s="47">
        <f t="shared" si="8"/>
        <v>3.4539390524343996</v>
      </c>
      <c r="H18" s="36">
        <v>4.8</v>
      </c>
      <c r="I18" s="34">
        <v>6.4</v>
      </c>
      <c r="J18" s="37">
        <f t="shared" si="5"/>
        <v>30.72</v>
      </c>
      <c r="K18" s="36">
        <f t="shared" si="6"/>
        <v>12</v>
      </c>
      <c r="L18" s="34">
        <f t="shared" si="7"/>
        <v>16</v>
      </c>
      <c r="M18" s="48">
        <f t="shared" si="2"/>
        <v>192</v>
      </c>
      <c r="N18" s="49">
        <v>2.2999999999999998</v>
      </c>
      <c r="O18" s="46">
        <f t="shared" si="3"/>
        <v>441.59999999999997</v>
      </c>
      <c r="P18" s="50">
        <f t="shared" si="4"/>
        <v>1.6400639629623985</v>
      </c>
      <c r="Q18" s="51" t="s">
        <v>73</v>
      </c>
      <c r="R18" s="52" t="s">
        <v>59</v>
      </c>
    </row>
    <row r="19" spans="1:18" x14ac:dyDescent="0.3">
      <c r="A19">
        <v>16</v>
      </c>
      <c r="B19" s="42" t="s">
        <v>74</v>
      </c>
      <c r="C19" s="43">
        <v>0.99</v>
      </c>
      <c r="D19" s="44">
        <v>134849</v>
      </c>
      <c r="E19" s="45">
        <v>453.59199999999998</v>
      </c>
      <c r="F19" s="46">
        <f t="shared" si="0"/>
        <v>297.2913984373622</v>
      </c>
      <c r="G19" s="47">
        <f t="shared" si="8"/>
        <v>3.3637031049544306</v>
      </c>
      <c r="H19" s="36">
        <v>4.8</v>
      </c>
      <c r="I19" s="34">
        <v>6.4</v>
      </c>
      <c r="J19" s="37">
        <f t="shared" si="5"/>
        <v>30.72</v>
      </c>
      <c r="K19" s="36">
        <f t="shared" si="6"/>
        <v>12</v>
      </c>
      <c r="L19" s="34">
        <f t="shared" si="7"/>
        <v>16</v>
      </c>
      <c r="M19" s="48">
        <f t="shared" si="2"/>
        <v>192</v>
      </c>
      <c r="N19" s="49">
        <v>3</v>
      </c>
      <c r="O19" s="46">
        <f t="shared" si="3"/>
        <v>576</v>
      </c>
      <c r="P19" s="50">
        <f t="shared" si="4"/>
        <v>1.9570636247007596</v>
      </c>
      <c r="Q19" s="51" t="s">
        <v>58</v>
      </c>
      <c r="R19" s="52"/>
    </row>
    <row r="20" spans="1:18" x14ac:dyDescent="0.3">
      <c r="A20">
        <v>17</v>
      </c>
      <c r="B20" s="42" t="s">
        <v>75</v>
      </c>
      <c r="C20" s="43">
        <v>0.9</v>
      </c>
      <c r="D20" s="44">
        <v>1528302</v>
      </c>
      <c r="E20" s="45">
        <v>453.59199999999998</v>
      </c>
      <c r="F20" s="46">
        <f t="shared" si="0"/>
        <v>3369.3319106157078</v>
      </c>
      <c r="G20" s="47">
        <f t="shared" si="8"/>
        <v>0.29679474344730294</v>
      </c>
      <c r="H20" s="36">
        <v>4.8</v>
      </c>
      <c r="I20" s="34">
        <v>6.4</v>
      </c>
      <c r="J20" s="37">
        <f t="shared" si="5"/>
        <v>30.72</v>
      </c>
      <c r="K20" s="36">
        <f t="shared" si="6"/>
        <v>12</v>
      </c>
      <c r="L20" s="34">
        <f t="shared" si="7"/>
        <v>16</v>
      </c>
      <c r="M20" s="48">
        <f t="shared" si="2"/>
        <v>192</v>
      </c>
      <c r="N20" s="49">
        <v>3</v>
      </c>
      <c r="O20" s="46">
        <f t="shared" si="3"/>
        <v>576</v>
      </c>
      <c r="P20" s="50">
        <f t="shared" si="4"/>
        <v>0.18994863580627386</v>
      </c>
      <c r="Q20" s="51" t="s">
        <v>58</v>
      </c>
      <c r="R20" s="52" t="s">
        <v>76</v>
      </c>
    </row>
    <row r="21" spans="1:18" x14ac:dyDescent="0.3">
      <c r="A21">
        <v>18</v>
      </c>
      <c r="B21" s="42" t="s">
        <v>77</v>
      </c>
      <c r="C21" s="43">
        <v>0.85</v>
      </c>
      <c r="D21" s="44">
        <v>39480</v>
      </c>
      <c r="E21" s="45">
        <v>453.59199999999998</v>
      </c>
      <c r="F21" s="46">
        <f t="shared" si="0"/>
        <v>87.038572108855533</v>
      </c>
      <c r="G21" s="47">
        <f t="shared" si="8"/>
        <v>11.489159067882472</v>
      </c>
      <c r="H21" s="36">
        <v>4.8</v>
      </c>
      <c r="I21" s="34">
        <v>6.4</v>
      </c>
      <c r="J21" s="37">
        <f t="shared" si="5"/>
        <v>30.72</v>
      </c>
      <c r="K21" s="36">
        <f t="shared" si="6"/>
        <v>12</v>
      </c>
      <c r="L21" s="34">
        <f t="shared" si="7"/>
        <v>16</v>
      </c>
      <c r="M21" s="48">
        <f t="shared" si="2"/>
        <v>192</v>
      </c>
      <c r="N21" s="49">
        <v>1.2</v>
      </c>
      <c r="O21" s="46">
        <f t="shared" si="3"/>
        <v>230.39999999999998</v>
      </c>
      <c r="P21" s="50">
        <f t="shared" si="4"/>
        <v>3.1142379402824956</v>
      </c>
      <c r="Q21" s="51" t="s">
        <v>58</v>
      </c>
      <c r="R21" s="52"/>
    </row>
    <row r="22" spans="1:18" x14ac:dyDescent="0.3">
      <c r="A22">
        <v>19</v>
      </c>
      <c r="B22" s="42" t="s">
        <v>78</v>
      </c>
      <c r="C22" s="43">
        <v>0.88</v>
      </c>
      <c r="D22" s="44">
        <v>33710</v>
      </c>
      <c r="E22" s="45">
        <v>453.59199999999998</v>
      </c>
      <c r="F22" s="46">
        <f t="shared" si="0"/>
        <v>74.317889204395144</v>
      </c>
      <c r="G22" s="47">
        <f t="shared" si="8"/>
        <v>13.455710471670127</v>
      </c>
      <c r="H22" s="36">
        <v>4.8</v>
      </c>
      <c r="I22" s="34">
        <v>6.4</v>
      </c>
      <c r="J22" s="37">
        <f t="shared" si="5"/>
        <v>30.72</v>
      </c>
      <c r="K22" s="36">
        <f t="shared" si="6"/>
        <v>12</v>
      </c>
      <c r="L22" s="34">
        <f t="shared" si="7"/>
        <v>16</v>
      </c>
      <c r="M22" s="48">
        <f t="shared" si="2"/>
        <v>192</v>
      </c>
      <c r="N22" s="49">
        <v>1.3</v>
      </c>
      <c r="O22" s="46">
        <f t="shared" si="3"/>
        <v>249.60000000000002</v>
      </c>
      <c r="P22" s="50">
        <f t="shared" si="4"/>
        <v>3.8165287883282546</v>
      </c>
      <c r="Q22" s="51" t="s">
        <v>58</v>
      </c>
      <c r="R22" s="52" t="s">
        <v>79</v>
      </c>
    </row>
    <row r="23" spans="1:18" x14ac:dyDescent="0.3">
      <c r="A23">
        <v>20</v>
      </c>
      <c r="B23" s="42" t="s">
        <v>27</v>
      </c>
      <c r="C23" s="43">
        <v>0.92</v>
      </c>
      <c r="D23" s="44">
        <v>176498</v>
      </c>
      <c r="E23" s="45">
        <v>453.59199999999998</v>
      </c>
      <c r="F23" s="46">
        <f t="shared" si="0"/>
        <v>389.11180091359637</v>
      </c>
      <c r="G23" s="47">
        <f t="shared" si="8"/>
        <v>2.569955466917472</v>
      </c>
      <c r="H23" s="36">
        <v>4.8</v>
      </c>
      <c r="I23" s="34">
        <v>6.4</v>
      </c>
      <c r="J23" s="37">
        <f t="shared" si="5"/>
        <v>30.72</v>
      </c>
      <c r="K23" s="36">
        <f t="shared" si="6"/>
        <v>12</v>
      </c>
      <c r="L23" s="34">
        <f t="shared" si="7"/>
        <v>16</v>
      </c>
      <c r="M23" s="48">
        <f t="shared" si="2"/>
        <v>192</v>
      </c>
      <c r="N23" s="49">
        <v>3</v>
      </c>
      <c r="O23" s="46">
        <f t="shared" si="3"/>
        <v>576</v>
      </c>
      <c r="P23" s="50">
        <f t="shared" si="4"/>
        <v>1.6090155966787651</v>
      </c>
      <c r="Q23" s="51" t="s">
        <v>73</v>
      </c>
      <c r="R23" s="52" t="s">
        <v>80</v>
      </c>
    </row>
    <row r="24" spans="1:18" x14ac:dyDescent="0.3">
      <c r="A24">
        <v>21</v>
      </c>
      <c r="B24" s="42" t="s">
        <v>35</v>
      </c>
      <c r="C24" s="43">
        <v>0.97</v>
      </c>
      <c r="D24" s="44">
        <v>2926</v>
      </c>
      <c r="E24" s="45">
        <v>453.59199999999998</v>
      </c>
      <c r="F24" s="46">
        <f t="shared" si="0"/>
        <v>6.4507310534577336</v>
      </c>
      <c r="G24" s="47">
        <f t="shared" si="8"/>
        <v>155.02118933697881</v>
      </c>
      <c r="H24" s="36">
        <v>4.8</v>
      </c>
      <c r="I24" s="34">
        <v>6.4</v>
      </c>
      <c r="J24" s="37">
        <f t="shared" si="5"/>
        <v>30.72</v>
      </c>
      <c r="K24" s="36">
        <f t="shared" si="6"/>
        <v>12</v>
      </c>
      <c r="L24" s="34">
        <f t="shared" si="7"/>
        <v>16</v>
      </c>
      <c r="M24" s="54">
        <f t="shared" si="2"/>
        <v>192</v>
      </c>
      <c r="N24" s="49">
        <v>0.9</v>
      </c>
      <c r="O24" s="46">
        <f t="shared" si="3"/>
        <v>172.8</v>
      </c>
      <c r="P24" s="50">
        <f t="shared" si="4"/>
        <v>27.61614589425767</v>
      </c>
      <c r="Q24" s="51" t="s">
        <v>58</v>
      </c>
      <c r="R24" s="52" t="s">
        <v>81</v>
      </c>
    </row>
    <row r="25" spans="1:18" x14ac:dyDescent="0.3">
      <c r="A25">
        <v>22</v>
      </c>
      <c r="B25" s="42" t="s">
        <v>33</v>
      </c>
      <c r="C25" s="43">
        <v>0.97</v>
      </c>
      <c r="D25" s="44">
        <v>2926</v>
      </c>
      <c r="E25" s="45">
        <v>453.59199999999998</v>
      </c>
      <c r="F25" s="46">
        <v>68</v>
      </c>
      <c r="G25" s="47">
        <v>81</v>
      </c>
      <c r="H25" s="36">
        <v>4.8</v>
      </c>
      <c r="I25" s="34">
        <v>6.4</v>
      </c>
      <c r="J25" s="37">
        <f t="shared" ref="J25" si="9">H25*I25</f>
        <v>30.72</v>
      </c>
      <c r="K25" s="36">
        <f t="shared" ref="K25" si="10">H25*2.5</f>
        <v>12</v>
      </c>
      <c r="L25" s="34">
        <f t="shared" ref="L25" si="11">I25*2.5</f>
        <v>16</v>
      </c>
      <c r="M25" s="54">
        <f t="shared" ref="M25" si="12">K25*L25</f>
        <v>192</v>
      </c>
      <c r="N25" s="49">
        <v>1.6</v>
      </c>
      <c r="O25" s="46">
        <f t="shared" ref="O25" si="13">M25*N25</f>
        <v>307.20000000000005</v>
      </c>
      <c r="P25" s="50">
        <f t="shared" ref="P25" si="14">O25/F25/C25</f>
        <v>4.6573681018799284</v>
      </c>
      <c r="Q25" s="51" t="s">
        <v>58</v>
      </c>
      <c r="R25" s="52" t="s">
        <v>81</v>
      </c>
    </row>
    <row r="26" spans="1:18" ht="15.6" x14ac:dyDescent="0.3">
      <c r="A26">
        <v>23</v>
      </c>
      <c r="B26" s="42" t="s">
        <v>82</v>
      </c>
      <c r="C26" s="43">
        <v>0.98</v>
      </c>
      <c r="D26" s="44">
        <v>118433</v>
      </c>
      <c r="E26" s="45">
        <v>453.59199999999998</v>
      </c>
      <c r="F26" s="46">
        <f t="shared" si="0"/>
        <v>261.10028395562534</v>
      </c>
      <c r="G26" s="47">
        <f t="shared" si="8"/>
        <v>3.8299460454434149</v>
      </c>
      <c r="H26" s="36">
        <v>4.8</v>
      </c>
      <c r="I26" s="34">
        <v>6.4</v>
      </c>
      <c r="J26" s="37">
        <f t="shared" si="5"/>
        <v>30.72</v>
      </c>
      <c r="K26" s="36">
        <f t="shared" si="6"/>
        <v>12</v>
      </c>
      <c r="L26" s="34">
        <f t="shared" si="7"/>
        <v>16</v>
      </c>
      <c r="M26" s="48">
        <f t="shared" si="2"/>
        <v>192</v>
      </c>
      <c r="N26" s="49">
        <v>3</v>
      </c>
      <c r="O26" s="46">
        <f t="shared" si="3"/>
        <v>576</v>
      </c>
      <c r="P26" s="50">
        <f t="shared" si="4"/>
        <v>2.2510703287504157</v>
      </c>
      <c r="Q26" s="51" t="s">
        <v>73</v>
      </c>
      <c r="R26" s="53" t="s">
        <v>83</v>
      </c>
    </row>
    <row r="27" spans="1:18" x14ac:dyDescent="0.3">
      <c r="A27">
        <v>24</v>
      </c>
      <c r="B27" s="42" t="s">
        <v>32</v>
      </c>
      <c r="C27" s="43">
        <v>0.99</v>
      </c>
      <c r="D27" s="44">
        <v>190941</v>
      </c>
      <c r="E27" s="45">
        <v>453.59199999999998</v>
      </c>
      <c r="F27" s="46">
        <f t="shared" si="0"/>
        <v>420.95319141431065</v>
      </c>
      <c r="G27" s="47">
        <f t="shared" si="8"/>
        <v>2.3755610371790241</v>
      </c>
      <c r="H27" s="36">
        <v>4.8</v>
      </c>
      <c r="I27" s="34">
        <v>6.4</v>
      </c>
      <c r="J27" s="37">
        <f t="shared" si="5"/>
        <v>30.72</v>
      </c>
      <c r="K27" s="36">
        <f t="shared" si="6"/>
        <v>12</v>
      </c>
      <c r="L27" s="34">
        <f t="shared" si="7"/>
        <v>16</v>
      </c>
      <c r="M27" s="48">
        <f t="shared" si="2"/>
        <v>192</v>
      </c>
      <c r="N27" s="49">
        <v>3</v>
      </c>
      <c r="O27" s="46">
        <f t="shared" si="3"/>
        <v>576</v>
      </c>
      <c r="P27" s="50">
        <f t="shared" si="4"/>
        <v>1.3821446034496139</v>
      </c>
      <c r="Q27" s="51" t="s">
        <v>58</v>
      </c>
      <c r="R27" s="52" t="s">
        <v>59</v>
      </c>
    </row>
    <row r="28" spans="1:18" x14ac:dyDescent="0.3">
      <c r="A28">
        <v>25</v>
      </c>
      <c r="B28" s="42" t="s">
        <v>84</v>
      </c>
      <c r="C28" s="43">
        <v>0.86</v>
      </c>
      <c r="D28" s="44">
        <v>678027</v>
      </c>
      <c r="E28" s="45">
        <v>453.59199999999998</v>
      </c>
      <c r="F28" s="46">
        <f t="shared" si="0"/>
        <v>1494.7948817439462</v>
      </c>
      <c r="G28" s="47">
        <f t="shared" si="8"/>
        <v>0.66898810814318599</v>
      </c>
      <c r="H28" s="36">
        <v>4.8</v>
      </c>
      <c r="I28" s="34">
        <v>6.4</v>
      </c>
      <c r="J28" s="37">
        <f t="shared" si="5"/>
        <v>30.72</v>
      </c>
      <c r="K28" s="36">
        <f t="shared" si="6"/>
        <v>12</v>
      </c>
      <c r="L28" s="34">
        <f t="shared" si="7"/>
        <v>16</v>
      </c>
      <c r="M28" s="48">
        <f t="shared" si="2"/>
        <v>192</v>
      </c>
      <c r="N28" s="49">
        <v>3</v>
      </c>
      <c r="O28" s="46">
        <f t="shared" si="3"/>
        <v>576</v>
      </c>
      <c r="P28" s="50">
        <f t="shared" si="4"/>
        <v>0.44806645382613386</v>
      </c>
      <c r="Q28" s="51" t="s">
        <v>58</v>
      </c>
      <c r="R28" s="52" t="s">
        <v>85</v>
      </c>
    </row>
    <row r="29" spans="1:18" x14ac:dyDescent="0.3">
      <c r="A29">
        <v>26</v>
      </c>
      <c r="B29" s="42" t="s">
        <v>86</v>
      </c>
      <c r="C29" s="43">
        <v>0.76</v>
      </c>
      <c r="D29" s="44">
        <v>249670</v>
      </c>
      <c r="E29" s="45">
        <v>453.59199999999998</v>
      </c>
      <c r="F29" s="46">
        <f t="shared" si="0"/>
        <v>550.4285789872838</v>
      </c>
      <c r="G29" s="47">
        <f t="shared" si="8"/>
        <v>1.816766131293307</v>
      </c>
      <c r="H29" s="36">
        <v>4.8</v>
      </c>
      <c r="I29" s="34">
        <v>6.4</v>
      </c>
      <c r="J29" s="37">
        <f t="shared" si="5"/>
        <v>30.72</v>
      </c>
      <c r="K29" s="36">
        <f t="shared" si="6"/>
        <v>12</v>
      </c>
      <c r="L29" s="34">
        <f t="shared" si="7"/>
        <v>16</v>
      </c>
      <c r="M29" s="48">
        <f t="shared" si="2"/>
        <v>192</v>
      </c>
      <c r="N29" s="49">
        <v>3</v>
      </c>
      <c r="O29" s="46">
        <f t="shared" si="3"/>
        <v>576</v>
      </c>
      <c r="P29" s="50">
        <f t="shared" si="4"/>
        <v>1.3769174889801905</v>
      </c>
      <c r="Q29" s="51" t="s">
        <v>58</v>
      </c>
      <c r="R29" s="52" t="s">
        <v>59</v>
      </c>
    </row>
    <row r="30" spans="1:18" ht="15.6" x14ac:dyDescent="0.3">
      <c r="A30">
        <v>27</v>
      </c>
      <c r="B30" s="42" t="s">
        <v>25</v>
      </c>
      <c r="C30" s="43">
        <v>0.95</v>
      </c>
      <c r="D30" s="44">
        <v>224012</v>
      </c>
      <c r="E30" s="45">
        <v>453.59199999999998</v>
      </c>
      <c r="F30" s="46">
        <f t="shared" si="0"/>
        <v>493.86232561420837</v>
      </c>
      <c r="G30" s="47">
        <f t="shared" si="8"/>
        <v>2.0248558112958235</v>
      </c>
      <c r="H30" s="36">
        <v>4.8</v>
      </c>
      <c r="I30" s="34">
        <v>6.4</v>
      </c>
      <c r="J30" s="37">
        <f t="shared" si="5"/>
        <v>30.72</v>
      </c>
      <c r="K30" s="36">
        <f t="shared" si="6"/>
        <v>12</v>
      </c>
      <c r="L30" s="34">
        <f t="shared" si="7"/>
        <v>16</v>
      </c>
      <c r="M30" s="48">
        <f t="shared" si="2"/>
        <v>192</v>
      </c>
      <c r="N30" s="49">
        <v>3</v>
      </c>
      <c r="O30" s="46">
        <f t="shared" si="3"/>
        <v>576</v>
      </c>
      <c r="P30" s="50">
        <f t="shared" si="4"/>
        <v>1.2277020497962046</v>
      </c>
      <c r="Q30" s="51" t="s">
        <v>73</v>
      </c>
      <c r="R30" s="53" t="s">
        <v>87</v>
      </c>
    </row>
    <row r="31" spans="1:18" x14ac:dyDescent="0.3">
      <c r="A31">
        <v>28</v>
      </c>
      <c r="B31" s="42" t="s">
        <v>24</v>
      </c>
      <c r="C31" s="43">
        <v>0.97</v>
      </c>
      <c r="D31" s="44">
        <v>227482</v>
      </c>
      <c r="E31" s="45">
        <v>453.59199999999998</v>
      </c>
      <c r="F31" s="46">
        <f t="shared" si="0"/>
        <v>501.51237235224608</v>
      </c>
      <c r="G31" s="47">
        <f t="shared" si="8"/>
        <v>1.9939687535717112</v>
      </c>
      <c r="H31" s="36">
        <v>4.8</v>
      </c>
      <c r="I31" s="34">
        <v>6.4</v>
      </c>
      <c r="J31" s="37">
        <f t="shared" si="5"/>
        <v>30.72</v>
      </c>
      <c r="K31" s="36">
        <f t="shared" si="6"/>
        <v>12</v>
      </c>
      <c r="L31" s="34">
        <f t="shared" si="7"/>
        <v>16</v>
      </c>
      <c r="M31" s="48">
        <f t="shared" si="2"/>
        <v>192</v>
      </c>
      <c r="N31" s="49">
        <v>3</v>
      </c>
      <c r="O31" s="46">
        <f t="shared" si="3"/>
        <v>576</v>
      </c>
      <c r="P31" s="50">
        <f t="shared" si="4"/>
        <v>1.1840474248013459</v>
      </c>
      <c r="Q31" s="51" t="s">
        <v>73</v>
      </c>
      <c r="R31" s="52" t="s">
        <v>88</v>
      </c>
    </row>
    <row r="32" spans="1:18" x14ac:dyDescent="0.3">
      <c r="A32">
        <v>29</v>
      </c>
      <c r="B32" s="42" t="s">
        <v>89</v>
      </c>
      <c r="C32" s="43">
        <v>0.87</v>
      </c>
      <c r="D32" s="44">
        <v>3600</v>
      </c>
      <c r="E32" s="45">
        <v>453.59199999999998</v>
      </c>
      <c r="F32" s="46">
        <f t="shared" si="0"/>
        <v>7.9366479126615994</v>
      </c>
      <c r="G32" s="47">
        <f t="shared" si="8"/>
        <v>125.99777777777777</v>
      </c>
      <c r="H32" s="36">
        <v>4.8</v>
      </c>
      <c r="I32" s="34">
        <v>6.4</v>
      </c>
      <c r="J32" s="37">
        <f t="shared" si="5"/>
        <v>30.72</v>
      </c>
      <c r="K32" s="36">
        <f t="shared" si="6"/>
        <v>12</v>
      </c>
      <c r="L32" s="34">
        <f t="shared" si="7"/>
        <v>16</v>
      </c>
      <c r="M32" s="48">
        <f t="shared" si="2"/>
        <v>192</v>
      </c>
      <c r="N32" s="49">
        <v>1</v>
      </c>
      <c r="O32" s="46">
        <f t="shared" si="3"/>
        <v>192</v>
      </c>
      <c r="P32" s="50">
        <f t="shared" si="4"/>
        <v>27.806406130268197</v>
      </c>
      <c r="Q32" s="51" t="s">
        <v>58</v>
      </c>
      <c r="R32" s="52"/>
    </row>
    <row r="33" spans="1:19" x14ac:dyDescent="0.3">
      <c r="A33">
        <v>30</v>
      </c>
      <c r="B33" s="42" t="s">
        <v>90</v>
      </c>
      <c r="C33" s="43">
        <v>0.99</v>
      </c>
      <c r="D33" s="44">
        <v>93103</v>
      </c>
      <c r="E33" s="45">
        <v>453.59199999999998</v>
      </c>
      <c r="F33" s="46">
        <f t="shared" si="0"/>
        <v>205.25714739237026</v>
      </c>
      <c r="G33" s="47">
        <f t="shared" si="8"/>
        <v>4.8719375315510769</v>
      </c>
      <c r="H33" s="36">
        <v>4.8</v>
      </c>
      <c r="I33" s="34">
        <v>6.4</v>
      </c>
      <c r="J33" s="37">
        <f t="shared" si="5"/>
        <v>30.72</v>
      </c>
      <c r="K33" s="36">
        <f t="shared" si="6"/>
        <v>12</v>
      </c>
      <c r="L33" s="34">
        <f t="shared" si="7"/>
        <v>16</v>
      </c>
      <c r="M33" s="48">
        <f t="shared" si="2"/>
        <v>192</v>
      </c>
      <c r="N33" s="49">
        <v>3</v>
      </c>
      <c r="O33" s="46">
        <f t="shared" si="3"/>
        <v>576</v>
      </c>
      <c r="P33" s="50">
        <f t="shared" si="4"/>
        <v>2.8345818365388089</v>
      </c>
      <c r="Q33" s="51" t="s">
        <v>58</v>
      </c>
      <c r="R33" s="52" t="s">
        <v>91</v>
      </c>
    </row>
    <row r="34" spans="1:19" x14ac:dyDescent="0.3">
      <c r="A34">
        <v>31</v>
      </c>
      <c r="B34" s="42" t="s">
        <v>92</v>
      </c>
      <c r="C34" s="43">
        <v>0.92</v>
      </c>
      <c r="D34" s="44">
        <v>204693</v>
      </c>
      <c r="E34" s="45">
        <v>453.59199999999998</v>
      </c>
      <c r="F34" s="46">
        <f t="shared" si="0"/>
        <v>451.27118644067798</v>
      </c>
      <c r="G34" s="47">
        <f t="shared" si="8"/>
        <v>2.215962441314554</v>
      </c>
      <c r="H34" s="36">
        <v>4.8</v>
      </c>
      <c r="I34" s="34">
        <v>6.4</v>
      </c>
      <c r="J34" s="37">
        <f t="shared" si="5"/>
        <v>30.72</v>
      </c>
      <c r="K34" s="36">
        <f t="shared" si="6"/>
        <v>12</v>
      </c>
      <c r="L34" s="34">
        <f t="shared" si="7"/>
        <v>16</v>
      </c>
      <c r="M34" s="48">
        <f t="shared" si="2"/>
        <v>192</v>
      </c>
      <c r="N34" s="49">
        <v>3</v>
      </c>
      <c r="O34" s="46">
        <f t="shared" si="3"/>
        <v>576</v>
      </c>
      <c r="P34" s="50">
        <f t="shared" si="4"/>
        <v>1.387385180649112</v>
      </c>
      <c r="Q34" s="51" t="s">
        <v>58</v>
      </c>
      <c r="R34" s="52" t="s">
        <v>93</v>
      </c>
    </row>
    <row r="35" spans="1:19" x14ac:dyDescent="0.3">
      <c r="A35">
        <v>32</v>
      </c>
      <c r="B35" s="42" t="s">
        <v>28</v>
      </c>
      <c r="C35" s="43">
        <v>0.98</v>
      </c>
      <c r="D35" s="44">
        <v>58544</v>
      </c>
      <c r="E35" s="45">
        <v>453.59199999999998</v>
      </c>
      <c r="F35" s="46">
        <f t="shared" si="0"/>
        <v>129.06753205523907</v>
      </c>
      <c r="G35" s="47">
        <f t="shared" si="8"/>
        <v>7.747881934954906</v>
      </c>
      <c r="H35" s="36">
        <v>4.8</v>
      </c>
      <c r="I35" s="34">
        <v>6.4</v>
      </c>
      <c r="J35" s="37">
        <f t="shared" si="5"/>
        <v>30.72</v>
      </c>
      <c r="K35" s="36">
        <f t="shared" si="6"/>
        <v>12</v>
      </c>
      <c r="L35" s="34">
        <f t="shared" si="7"/>
        <v>16</v>
      </c>
      <c r="M35" s="48">
        <f t="shared" si="2"/>
        <v>192</v>
      </c>
      <c r="N35" s="49">
        <v>2</v>
      </c>
      <c r="O35" s="46">
        <f t="shared" si="3"/>
        <v>384</v>
      </c>
      <c r="P35" s="50">
        <f t="shared" si="4"/>
        <v>3.0359047581864123</v>
      </c>
      <c r="Q35" s="51" t="s">
        <v>73</v>
      </c>
      <c r="R35" s="52" t="s">
        <v>94</v>
      </c>
    </row>
    <row r="36" spans="1:19" x14ac:dyDescent="0.3">
      <c r="A36">
        <v>33</v>
      </c>
      <c r="B36" s="55" t="s">
        <v>95</v>
      </c>
      <c r="C36" s="56">
        <v>0.97</v>
      </c>
      <c r="D36" s="57">
        <v>38769</v>
      </c>
      <c r="E36" s="58">
        <v>453.59199999999998</v>
      </c>
      <c r="F36" s="59">
        <f t="shared" si="0"/>
        <v>85.471084146104872</v>
      </c>
      <c r="G36" s="60">
        <f>1*1000/F36</f>
        <v>11.69986329283706</v>
      </c>
      <c r="H36" s="36">
        <v>4.8</v>
      </c>
      <c r="I36" s="34">
        <v>6.4</v>
      </c>
      <c r="J36" s="37">
        <f t="shared" si="5"/>
        <v>30.72</v>
      </c>
      <c r="K36" s="36">
        <f t="shared" si="6"/>
        <v>12</v>
      </c>
      <c r="L36" s="34">
        <f t="shared" si="7"/>
        <v>16</v>
      </c>
      <c r="M36" s="61">
        <f t="shared" si="2"/>
        <v>192</v>
      </c>
      <c r="N36" s="49">
        <v>2</v>
      </c>
      <c r="O36" s="62">
        <f t="shared" si="3"/>
        <v>384</v>
      </c>
      <c r="P36" s="63">
        <f t="shared" si="4"/>
        <v>4.6316984581952898</v>
      </c>
      <c r="Q36" s="64" t="s">
        <v>96</v>
      </c>
      <c r="R36" s="52" t="s">
        <v>94</v>
      </c>
    </row>
    <row r="37" spans="1:19" x14ac:dyDescent="0.3">
      <c r="A37">
        <v>34</v>
      </c>
      <c r="B37" s="42" t="s">
        <v>97</v>
      </c>
      <c r="C37" s="43">
        <v>0.95</v>
      </c>
      <c r="D37" s="44">
        <v>220194</v>
      </c>
      <c r="E37" s="45">
        <v>453.59199999999998</v>
      </c>
      <c r="F37" s="46">
        <f t="shared" si="0"/>
        <v>485.4450695779467</v>
      </c>
      <c r="G37" s="47">
        <f t="shared" ref="G37:G41" si="15">1*1000/F37</f>
        <v>2.0599653033234331</v>
      </c>
      <c r="H37" s="36">
        <v>4.8</v>
      </c>
      <c r="I37" s="34">
        <v>6.4</v>
      </c>
      <c r="J37" s="37">
        <f t="shared" si="5"/>
        <v>30.72</v>
      </c>
      <c r="K37" s="36">
        <f t="shared" si="6"/>
        <v>12</v>
      </c>
      <c r="L37" s="34">
        <f t="shared" si="7"/>
        <v>16</v>
      </c>
      <c r="M37" s="48">
        <f t="shared" si="2"/>
        <v>192</v>
      </c>
      <c r="N37" s="49">
        <v>3</v>
      </c>
      <c r="O37" s="46">
        <f t="shared" si="3"/>
        <v>576</v>
      </c>
      <c r="P37" s="50">
        <f t="shared" si="4"/>
        <v>1.2489894891729447</v>
      </c>
      <c r="Q37" s="51" t="s">
        <v>58</v>
      </c>
      <c r="R37" s="52" t="s">
        <v>98</v>
      </c>
    </row>
    <row r="38" spans="1:19" x14ac:dyDescent="0.3">
      <c r="A38">
        <v>35</v>
      </c>
      <c r="B38" s="42" t="s">
        <v>99</v>
      </c>
      <c r="C38" s="43">
        <v>0.91</v>
      </c>
      <c r="D38" s="44">
        <v>685611</v>
      </c>
      <c r="E38" s="45">
        <v>453.59199999999998</v>
      </c>
      <c r="F38" s="46">
        <f t="shared" si="0"/>
        <v>1511.51475334662</v>
      </c>
      <c r="G38" s="47">
        <f t="shared" si="15"/>
        <v>0.66158798502357752</v>
      </c>
      <c r="H38" s="36">
        <v>4.8</v>
      </c>
      <c r="I38" s="34">
        <v>6.4</v>
      </c>
      <c r="J38" s="37">
        <f t="shared" si="5"/>
        <v>30.72</v>
      </c>
      <c r="K38" s="36">
        <f t="shared" si="6"/>
        <v>12</v>
      </c>
      <c r="L38" s="34">
        <f t="shared" si="7"/>
        <v>16</v>
      </c>
      <c r="M38" s="48">
        <f t="shared" si="2"/>
        <v>192</v>
      </c>
      <c r="N38" s="49">
        <v>2.5</v>
      </c>
      <c r="O38" s="46">
        <f t="shared" si="3"/>
        <v>480</v>
      </c>
      <c r="P38" s="50">
        <f t="shared" si="4"/>
        <v>0.34896948660584304</v>
      </c>
      <c r="Q38" s="51" t="s">
        <v>58</v>
      </c>
      <c r="R38" s="52"/>
    </row>
    <row r="39" spans="1:19" x14ac:dyDescent="0.3">
      <c r="A39">
        <v>36</v>
      </c>
      <c r="B39" s="42" t="s">
        <v>29</v>
      </c>
      <c r="C39" s="43">
        <v>0.9</v>
      </c>
      <c r="D39" s="44">
        <v>7781</v>
      </c>
      <c r="E39" s="45">
        <v>453.59199999999998</v>
      </c>
      <c r="F39" s="46">
        <f t="shared" si="0"/>
        <v>17.154182613449972</v>
      </c>
      <c r="G39" s="47">
        <f t="shared" si="15"/>
        <v>58.294820717131479</v>
      </c>
      <c r="H39" s="36">
        <v>4.8</v>
      </c>
      <c r="I39" s="34">
        <v>6.4</v>
      </c>
      <c r="J39" s="37">
        <f t="shared" si="5"/>
        <v>30.72</v>
      </c>
      <c r="K39" s="36">
        <f t="shared" si="6"/>
        <v>12</v>
      </c>
      <c r="L39" s="34">
        <f t="shared" si="7"/>
        <v>16</v>
      </c>
      <c r="M39" s="48">
        <f t="shared" si="2"/>
        <v>192</v>
      </c>
      <c r="N39" s="49">
        <v>1</v>
      </c>
      <c r="O39" s="46">
        <f t="shared" si="3"/>
        <v>192</v>
      </c>
      <c r="P39" s="50">
        <f t="shared" si="4"/>
        <v>12.436228419654714</v>
      </c>
      <c r="Q39" s="65" t="s">
        <v>100</v>
      </c>
      <c r="R39" s="52" t="s">
        <v>101</v>
      </c>
    </row>
    <row r="40" spans="1:19" x14ac:dyDescent="0.3">
      <c r="A40">
        <v>37</v>
      </c>
      <c r="B40" s="42" t="s">
        <v>102</v>
      </c>
      <c r="C40" s="43">
        <v>0.85</v>
      </c>
      <c r="D40" s="44">
        <v>5902</v>
      </c>
      <c r="E40" s="45">
        <v>453.59199999999998</v>
      </c>
      <c r="F40" s="46">
        <f t="shared" si="0"/>
        <v>13.011693327924656</v>
      </c>
      <c r="G40" s="47">
        <f t="shared" si="15"/>
        <v>76.853947814300227</v>
      </c>
      <c r="H40" s="36">
        <v>4.8</v>
      </c>
      <c r="I40" s="34">
        <v>6.4</v>
      </c>
      <c r="J40" s="37">
        <f t="shared" si="5"/>
        <v>30.72</v>
      </c>
      <c r="K40" s="36">
        <f t="shared" si="6"/>
        <v>12</v>
      </c>
      <c r="L40" s="34">
        <f t="shared" si="7"/>
        <v>16</v>
      </c>
      <c r="M40" s="48">
        <f t="shared" si="2"/>
        <v>192</v>
      </c>
      <c r="N40" s="49">
        <v>3</v>
      </c>
      <c r="O40" s="46">
        <f t="shared" si="3"/>
        <v>576</v>
      </c>
      <c r="P40" s="50">
        <f t="shared" si="4"/>
        <v>52.079851695337567</v>
      </c>
      <c r="Q40" s="51" t="s">
        <v>58</v>
      </c>
      <c r="R40" s="52"/>
    </row>
    <row r="41" spans="1:19" ht="15" thickBot="1" x14ac:dyDescent="0.35">
      <c r="A41">
        <v>38</v>
      </c>
      <c r="B41" s="66" t="s">
        <v>103</v>
      </c>
      <c r="C41" s="67">
        <v>0.97</v>
      </c>
      <c r="D41" s="68">
        <v>218497</v>
      </c>
      <c r="E41" s="69">
        <v>453.59199999999998</v>
      </c>
      <c r="F41" s="70">
        <f t="shared" si="0"/>
        <v>481.70382193689483</v>
      </c>
      <c r="G41" s="71">
        <f t="shared" si="15"/>
        <v>2.0759644297175703</v>
      </c>
      <c r="H41" s="72">
        <v>4.8</v>
      </c>
      <c r="I41" s="73">
        <v>6.4</v>
      </c>
      <c r="J41" s="74">
        <f t="shared" si="5"/>
        <v>30.72</v>
      </c>
      <c r="K41" s="72">
        <f t="shared" si="6"/>
        <v>12</v>
      </c>
      <c r="L41" s="73">
        <f t="shared" si="7"/>
        <v>16</v>
      </c>
      <c r="M41" s="75">
        <f t="shared" si="2"/>
        <v>192</v>
      </c>
      <c r="N41" s="76">
        <v>3</v>
      </c>
      <c r="O41" s="70">
        <f t="shared" si="3"/>
        <v>576</v>
      </c>
      <c r="P41" s="77">
        <f t="shared" si="4"/>
        <v>1.2327376407395059</v>
      </c>
      <c r="Q41" s="78" t="s">
        <v>58</v>
      </c>
      <c r="R41" s="79" t="s">
        <v>59</v>
      </c>
    </row>
    <row r="42" spans="1:19" x14ac:dyDescent="0.3">
      <c r="A42" s="90"/>
      <c r="B42" s="91"/>
      <c r="C42" s="92"/>
      <c r="D42" s="93"/>
      <c r="E42" s="93"/>
      <c r="F42" s="94"/>
      <c r="G42" s="95"/>
      <c r="H42" s="94"/>
      <c r="I42" s="94"/>
      <c r="J42" s="94"/>
      <c r="K42" s="94"/>
      <c r="L42" s="94"/>
      <c r="M42" s="94"/>
      <c r="N42" s="94"/>
      <c r="O42" s="94"/>
      <c r="P42" s="94"/>
      <c r="Q42" s="93"/>
      <c r="R42" s="93"/>
      <c r="S42" s="90"/>
    </row>
    <row r="43" spans="1:19" x14ac:dyDescent="0.3">
      <c r="A43" s="90"/>
      <c r="B43" s="96"/>
      <c r="C43" s="97"/>
      <c r="D43" s="98"/>
      <c r="E43" s="98"/>
      <c r="F43" s="99"/>
      <c r="G43" s="99"/>
      <c r="H43" s="94"/>
      <c r="I43" s="94"/>
      <c r="J43" s="94"/>
      <c r="K43" s="94"/>
      <c r="L43" s="94"/>
      <c r="M43" s="98"/>
      <c r="N43" s="94"/>
      <c r="O43" s="100"/>
      <c r="P43" s="100"/>
      <c r="Q43" s="101"/>
      <c r="R43" s="93"/>
      <c r="S43" s="90"/>
    </row>
    <row r="44" spans="1:19" x14ac:dyDescent="0.3">
      <c r="A44" s="90"/>
      <c r="B44" s="91"/>
      <c r="C44" s="92"/>
      <c r="D44" s="93"/>
      <c r="E44" s="93"/>
      <c r="F44" s="94"/>
      <c r="G44" s="95"/>
      <c r="H44" s="94"/>
      <c r="I44" s="94"/>
      <c r="J44" s="94"/>
      <c r="K44" s="94"/>
      <c r="L44" s="94"/>
      <c r="M44" s="94"/>
      <c r="N44" s="94"/>
      <c r="O44" s="94"/>
      <c r="P44" s="94"/>
      <c r="Q44" s="93"/>
      <c r="R44" s="93"/>
      <c r="S44" s="90"/>
    </row>
    <row r="45" spans="1:19" x14ac:dyDescent="0.3">
      <c r="A45" s="90"/>
      <c r="B45" s="91"/>
      <c r="C45" s="92"/>
      <c r="D45" s="93"/>
      <c r="E45" s="93"/>
      <c r="F45" s="94"/>
      <c r="G45" s="95"/>
      <c r="H45" s="94"/>
      <c r="I45" s="94"/>
      <c r="J45" s="94"/>
      <c r="K45" s="94"/>
      <c r="L45" s="94"/>
      <c r="M45" s="94"/>
      <c r="N45" s="94"/>
      <c r="O45" s="94"/>
      <c r="P45" s="94"/>
      <c r="Q45" s="93"/>
      <c r="R45" s="93"/>
      <c r="S45" s="90"/>
    </row>
    <row r="46" spans="1:19" x14ac:dyDescent="0.3">
      <c r="A46" s="90"/>
      <c r="B46" s="91"/>
      <c r="C46" s="92"/>
      <c r="D46" s="93"/>
      <c r="E46" s="93"/>
      <c r="F46" s="94"/>
      <c r="G46" s="95"/>
      <c r="H46" s="94"/>
      <c r="I46" s="94"/>
      <c r="J46" s="94"/>
      <c r="K46" s="94"/>
      <c r="L46" s="94"/>
      <c r="M46" s="94"/>
      <c r="N46" s="94"/>
      <c r="O46" s="94"/>
      <c r="P46" s="94"/>
      <c r="Q46" s="102"/>
      <c r="R46" s="93"/>
      <c r="S46" s="90"/>
    </row>
    <row r="47" spans="1:19" x14ac:dyDescent="0.3">
      <c r="A47" s="90"/>
      <c r="B47" s="91"/>
      <c r="C47" s="92"/>
      <c r="D47" s="93"/>
      <c r="E47" s="93"/>
      <c r="F47" s="94"/>
      <c r="G47" s="95"/>
      <c r="H47" s="94"/>
      <c r="I47" s="94"/>
      <c r="J47" s="94"/>
      <c r="K47" s="94"/>
      <c r="L47" s="94"/>
      <c r="M47" s="94"/>
      <c r="N47" s="94"/>
      <c r="O47" s="94"/>
      <c r="P47" s="94"/>
      <c r="Q47" s="93"/>
      <c r="R47" s="93"/>
      <c r="S47" s="90"/>
    </row>
    <row r="48" spans="1:19" x14ac:dyDescent="0.3">
      <c r="A48" s="90"/>
      <c r="B48" s="91"/>
      <c r="C48" s="92"/>
      <c r="D48" s="93"/>
      <c r="E48" s="93"/>
      <c r="F48" s="94"/>
      <c r="G48" s="95"/>
      <c r="H48" s="94"/>
      <c r="I48" s="94"/>
      <c r="J48" s="94"/>
      <c r="K48" s="94"/>
      <c r="L48" s="94"/>
      <c r="M48" s="94"/>
      <c r="N48" s="94"/>
      <c r="O48" s="94"/>
      <c r="P48" s="94"/>
      <c r="Q48" s="93"/>
      <c r="R48" s="93"/>
      <c r="S48" s="90"/>
    </row>
    <row r="59" spans="1:4" ht="15" thickBot="1" x14ac:dyDescent="0.35"/>
    <row r="60" spans="1:4" ht="30.6" thickBot="1" x14ac:dyDescent="0.35">
      <c r="C60" s="9" t="s">
        <v>22</v>
      </c>
      <c r="D60" s="10" t="s">
        <v>21</v>
      </c>
    </row>
    <row r="61" spans="1:4" x14ac:dyDescent="0.3">
      <c r="A61" t="s">
        <v>23</v>
      </c>
      <c r="C61">
        <v>6</v>
      </c>
      <c r="D61">
        <v>1283.7</v>
      </c>
    </row>
    <row r="62" spans="1:4" x14ac:dyDescent="0.3">
      <c r="A62" t="s">
        <v>36</v>
      </c>
      <c r="C62">
        <v>2.7</v>
      </c>
      <c r="D62">
        <v>268</v>
      </c>
    </row>
    <row r="63" spans="1:4" x14ac:dyDescent="0.3">
      <c r="A63" t="s">
        <v>35</v>
      </c>
      <c r="C63">
        <v>0.9</v>
      </c>
      <c r="D63">
        <v>6.5</v>
      </c>
    </row>
    <row r="64" spans="1:4" x14ac:dyDescent="0.3">
      <c r="A64" t="s">
        <v>34</v>
      </c>
      <c r="C64">
        <v>6</v>
      </c>
      <c r="D64">
        <v>1283.7</v>
      </c>
    </row>
    <row r="65" spans="1:4" x14ac:dyDescent="0.3">
      <c r="A65" t="s">
        <v>33</v>
      </c>
      <c r="C65">
        <v>1.5</v>
      </c>
      <c r="D65">
        <v>46</v>
      </c>
    </row>
    <row r="66" spans="1:4" x14ac:dyDescent="0.3">
      <c r="A66" t="s">
        <v>32</v>
      </c>
      <c r="C66">
        <v>3</v>
      </c>
      <c r="D66">
        <v>421</v>
      </c>
    </row>
    <row r="67" spans="1:4" x14ac:dyDescent="0.3">
      <c r="A67" t="s">
        <v>31</v>
      </c>
      <c r="C67">
        <v>4</v>
      </c>
      <c r="D67">
        <v>664.6</v>
      </c>
    </row>
    <row r="68" spans="1:4" x14ac:dyDescent="0.3">
      <c r="A68" t="s">
        <v>30</v>
      </c>
      <c r="C68">
        <v>1</v>
      </c>
      <c r="D68">
        <v>56.6</v>
      </c>
    </row>
    <row r="69" spans="1:4" x14ac:dyDescent="0.3">
      <c r="A69" t="s">
        <v>29</v>
      </c>
      <c r="C69">
        <v>1</v>
      </c>
      <c r="D69">
        <v>17.2</v>
      </c>
    </row>
    <row r="70" spans="1:4" x14ac:dyDescent="0.3">
      <c r="A70" t="s">
        <v>28</v>
      </c>
      <c r="C70">
        <v>2</v>
      </c>
      <c r="D70">
        <v>85.5</v>
      </c>
    </row>
    <row r="71" spans="1:4" x14ac:dyDescent="0.3">
      <c r="A71" t="s">
        <v>27</v>
      </c>
      <c r="C71">
        <v>3</v>
      </c>
      <c r="D71">
        <v>389.1</v>
      </c>
    </row>
    <row r="72" spans="1:4" x14ac:dyDescent="0.3">
      <c r="A72" t="s">
        <v>26</v>
      </c>
      <c r="C72">
        <v>2</v>
      </c>
      <c r="D72">
        <v>34.9</v>
      </c>
    </row>
    <row r="73" spans="1:4" x14ac:dyDescent="0.3">
      <c r="A73" t="s">
        <v>25</v>
      </c>
      <c r="C73">
        <v>3</v>
      </c>
      <c r="D73">
        <v>501.5</v>
      </c>
    </row>
    <row r="74" spans="1:4" x14ac:dyDescent="0.3">
      <c r="A74" t="s">
        <v>24</v>
      </c>
      <c r="C74">
        <v>3</v>
      </c>
      <c r="D74">
        <v>501.5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Kalkulaator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2021-10-27T16:26:48Z</dcterms:modified>
</cp:coreProperties>
</file>